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James\My Documents\Waverley\"/>
    </mc:Choice>
  </mc:AlternateContent>
  <xr:revisionPtr revIDLastSave="0" documentId="13_ncr:1_{161C521F-DA35-4910-AB75-B1B1AF8F52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ints" sheetId="8" r:id="rId1"/>
    <sheet name="All Results" sheetId="11" r:id="rId2"/>
    <sheet name="Track Summary" sheetId="12" r:id="rId3"/>
    <sheet name="Field Summary" sheetId="14" r:id="rId4"/>
    <sheet name="Points by Event" sheetId="15" r:id="rId5"/>
  </sheets>
  <definedNames>
    <definedName name="_xlnm._FilterDatabase" localSheetId="1" hidden="1">'All Results'!$A$1:$O$529</definedName>
    <definedName name="_xlnm._FilterDatabase" localSheetId="4" hidden="1">'Points by Event'!$A$44:$P$88</definedName>
    <definedName name="_xlnm.Print_Area" localSheetId="3">'Field Summary'!$A$1:$N$55</definedName>
    <definedName name="_xlnm.Print_Area" localSheetId="2">'Track Summary'!$A$1:$M$105</definedName>
    <definedName name="_xlnm.Print_Titles" localSheetId="3">'Field Summary'!$5:$6</definedName>
    <definedName name="_xlnm.Print_Titles" localSheetId="2">'Track Summary'!$5:$6</definedName>
  </definedNames>
  <calcPr calcId="191029"/>
  <pivotCaches>
    <pivotCache cacheId="24" r:id="rId6"/>
  </pivotCache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6" i="15" l="1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45" i="15"/>
  <c r="N501" i="11"/>
  <c r="O501" i="11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5" i="8"/>
  <c r="P16" i="8"/>
  <c r="P14" i="8"/>
  <c r="P13" i="8"/>
  <c r="P11" i="8"/>
  <c r="P12" i="8"/>
  <c r="P10" i="8"/>
  <c r="P9" i="8"/>
  <c r="P8" i="8"/>
  <c r="P7" i="8"/>
  <c r="P6" i="8"/>
  <c r="P5" i="8"/>
  <c r="P4" i="8"/>
  <c r="O529" i="11"/>
  <c r="N529" i="11"/>
  <c r="O528" i="11"/>
  <c r="N528" i="11"/>
  <c r="O527" i="11"/>
  <c r="N527" i="11"/>
  <c r="O526" i="11"/>
  <c r="N526" i="11"/>
  <c r="O525" i="11"/>
  <c r="N525" i="11"/>
  <c r="O524" i="11"/>
  <c r="N524" i="11"/>
  <c r="O523" i="11"/>
  <c r="N523" i="11"/>
  <c r="O522" i="11"/>
  <c r="N522" i="11"/>
  <c r="O521" i="11"/>
  <c r="N521" i="11"/>
  <c r="O520" i="11"/>
  <c r="N520" i="11"/>
  <c r="O519" i="11"/>
  <c r="N519" i="11"/>
  <c r="O518" i="11"/>
  <c r="N518" i="11"/>
  <c r="O517" i="11"/>
  <c r="N517" i="11"/>
  <c r="O516" i="11"/>
  <c r="N516" i="11"/>
  <c r="O515" i="11"/>
  <c r="N515" i="11"/>
  <c r="O514" i="11"/>
  <c r="N514" i="11"/>
  <c r="O513" i="11"/>
  <c r="N513" i="11"/>
  <c r="O512" i="11"/>
  <c r="N512" i="11"/>
  <c r="O511" i="11"/>
  <c r="N511" i="11"/>
  <c r="O510" i="11"/>
  <c r="N510" i="11"/>
  <c r="O509" i="11"/>
  <c r="N509" i="11"/>
  <c r="O508" i="11"/>
  <c r="N508" i="11"/>
  <c r="O507" i="11"/>
  <c r="N507" i="11"/>
  <c r="O506" i="11"/>
  <c r="N506" i="11"/>
  <c r="O505" i="11"/>
  <c r="N505" i="11"/>
  <c r="O504" i="11"/>
  <c r="N504" i="11"/>
  <c r="O503" i="11"/>
  <c r="N503" i="11"/>
  <c r="O502" i="11"/>
  <c r="N502" i="11"/>
  <c r="P47" i="8" l="1"/>
  <c r="P46" i="8"/>
  <c r="C149" i="15"/>
  <c r="D149" i="15"/>
  <c r="E149" i="15"/>
  <c r="F149" i="15"/>
  <c r="G149" i="15"/>
  <c r="H149" i="15"/>
  <c r="I149" i="15"/>
  <c r="J149" i="15"/>
  <c r="C150" i="15"/>
  <c r="D150" i="15"/>
  <c r="E150" i="15"/>
  <c r="F150" i="15"/>
  <c r="G150" i="15"/>
  <c r="H150" i="15"/>
  <c r="I150" i="15"/>
  <c r="J150" i="15"/>
  <c r="C151" i="15"/>
  <c r="D151" i="15"/>
  <c r="E151" i="15"/>
  <c r="F151" i="15"/>
  <c r="G151" i="15"/>
  <c r="H151" i="15"/>
  <c r="I151" i="15"/>
  <c r="J151" i="15"/>
  <c r="C152" i="15"/>
  <c r="D152" i="15"/>
  <c r="E152" i="15"/>
  <c r="F152" i="15"/>
  <c r="G152" i="15"/>
  <c r="H152" i="15"/>
  <c r="I152" i="15"/>
  <c r="J152" i="15"/>
  <c r="C153" i="15"/>
  <c r="D153" i="15"/>
  <c r="E153" i="15"/>
  <c r="F153" i="15"/>
  <c r="G153" i="15"/>
  <c r="H153" i="15"/>
  <c r="I153" i="15"/>
  <c r="J153" i="15"/>
  <c r="C154" i="15"/>
  <c r="D154" i="15"/>
  <c r="E154" i="15"/>
  <c r="F154" i="15"/>
  <c r="G154" i="15"/>
  <c r="H154" i="15"/>
  <c r="I154" i="15"/>
  <c r="J154" i="15"/>
  <c r="C155" i="15"/>
  <c r="D155" i="15"/>
  <c r="E155" i="15"/>
  <c r="F155" i="15"/>
  <c r="G155" i="15"/>
  <c r="H155" i="15"/>
  <c r="I155" i="15"/>
  <c r="J155" i="15"/>
  <c r="C156" i="15"/>
  <c r="D156" i="15"/>
  <c r="E156" i="15"/>
  <c r="F156" i="15"/>
  <c r="G156" i="15"/>
  <c r="H156" i="15"/>
  <c r="I156" i="15"/>
  <c r="J156" i="15"/>
  <c r="C157" i="15"/>
  <c r="D157" i="15"/>
  <c r="E157" i="15"/>
  <c r="F157" i="15"/>
  <c r="G157" i="15"/>
  <c r="H157" i="15"/>
  <c r="I157" i="15"/>
  <c r="J157" i="15"/>
  <c r="C158" i="15"/>
  <c r="D158" i="15"/>
  <c r="E158" i="15"/>
  <c r="F158" i="15"/>
  <c r="G158" i="15"/>
  <c r="H158" i="15"/>
  <c r="I158" i="15"/>
  <c r="J158" i="15"/>
  <c r="C159" i="15"/>
  <c r="D159" i="15"/>
  <c r="E159" i="15"/>
  <c r="F159" i="15"/>
  <c r="G159" i="15"/>
  <c r="H159" i="15"/>
  <c r="I159" i="15"/>
  <c r="J159" i="15"/>
  <c r="C160" i="15"/>
  <c r="D160" i="15"/>
  <c r="E160" i="15"/>
  <c r="F160" i="15"/>
  <c r="G160" i="15"/>
  <c r="H160" i="15"/>
  <c r="I160" i="15"/>
  <c r="J160" i="15"/>
  <c r="C161" i="15"/>
  <c r="D161" i="15"/>
  <c r="E161" i="15"/>
  <c r="F161" i="15"/>
  <c r="G161" i="15"/>
  <c r="H161" i="15"/>
  <c r="I161" i="15"/>
  <c r="J161" i="15"/>
  <c r="C162" i="15"/>
  <c r="D162" i="15"/>
  <c r="E162" i="15"/>
  <c r="F162" i="15"/>
  <c r="G162" i="15"/>
  <c r="H162" i="15"/>
  <c r="I162" i="15"/>
  <c r="J162" i="15"/>
  <c r="C163" i="15"/>
  <c r="D163" i="15"/>
  <c r="E163" i="15"/>
  <c r="F163" i="15"/>
  <c r="G163" i="15"/>
  <c r="H163" i="15"/>
  <c r="I163" i="15"/>
  <c r="J163" i="15"/>
  <c r="C164" i="15"/>
  <c r="D164" i="15"/>
  <c r="E164" i="15"/>
  <c r="F164" i="15"/>
  <c r="G164" i="15"/>
  <c r="H164" i="15"/>
  <c r="I164" i="15"/>
  <c r="J164" i="15"/>
  <c r="C165" i="15"/>
  <c r="D165" i="15"/>
  <c r="E165" i="15"/>
  <c r="F165" i="15"/>
  <c r="G165" i="15"/>
  <c r="H165" i="15"/>
  <c r="I165" i="15"/>
  <c r="J165" i="15"/>
  <c r="C166" i="15"/>
  <c r="D166" i="15"/>
  <c r="E166" i="15"/>
  <c r="F166" i="15"/>
  <c r="G166" i="15"/>
  <c r="H166" i="15"/>
  <c r="I166" i="15"/>
  <c r="J166" i="15"/>
  <c r="C167" i="15"/>
  <c r="D167" i="15"/>
  <c r="E167" i="15"/>
  <c r="F167" i="15"/>
  <c r="G167" i="15"/>
  <c r="H167" i="15"/>
  <c r="I167" i="15"/>
  <c r="J167" i="15"/>
  <c r="J148" i="15"/>
  <c r="J168" i="15" s="1"/>
  <c r="I148" i="15"/>
  <c r="I168" i="15" s="1"/>
  <c r="H148" i="15"/>
  <c r="G148" i="15"/>
  <c r="F148" i="15"/>
  <c r="F168" i="15" s="1"/>
  <c r="E148" i="15"/>
  <c r="E168" i="15" s="1"/>
  <c r="D148" i="15"/>
  <c r="C148" i="15"/>
  <c r="B149" i="15"/>
  <c r="B150" i="15"/>
  <c r="B151" i="15"/>
  <c r="B152" i="15"/>
  <c r="B153" i="15"/>
  <c r="B154" i="15"/>
  <c r="B156" i="15"/>
  <c r="B157" i="15"/>
  <c r="B158" i="15"/>
  <c r="B160" i="15"/>
  <c r="B161" i="15"/>
  <c r="B162" i="15"/>
  <c r="B163" i="15"/>
  <c r="B164" i="15"/>
  <c r="B165" i="15"/>
  <c r="B166" i="15"/>
  <c r="B167" i="15"/>
  <c r="B148" i="15"/>
  <c r="N500" i="11"/>
  <c r="N499" i="11"/>
  <c r="N498" i="11"/>
  <c r="N497" i="11"/>
  <c r="N496" i="11"/>
  <c r="N495" i="11"/>
  <c r="N494" i="11"/>
  <c r="N493" i="11"/>
  <c r="N492" i="11"/>
  <c r="N491" i="11"/>
  <c r="N490" i="11"/>
  <c r="N489" i="11"/>
  <c r="N488" i="11"/>
  <c r="N487" i="11"/>
  <c r="N486" i="11"/>
  <c r="N485" i="11"/>
  <c r="N484" i="11"/>
  <c r="N483" i="11"/>
  <c r="N482" i="11"/>
  <c r="N481" i="11"/>
  <c r="N480" i="11"/>
  <c r="N479" i="11"/>
  <c r="N478" i="11"/>
  <c r="N477" i="11"/>
  <c r="N476" i="11"/>
  <c r="N475" i="11"/>
  <c r="N474" i="11"/>
  <c r="N473" i="11"/>
  <c r="N472" i="11"/>
  <c r="N471" i="11"/>
  <c r="N470" i="11"/>
  <c r="N469" i="11"/>
  <c r="N468" i="11"/>
  <c r="N467" i="11"/>
  <c r="N466" i="11"/>
  <c r="N465" i="11"/>
  <c r="O500" i="11"/>
  <c r="O499" i="11"/>
  <c r="O498" i="11"/>
  <c r="O497" i="11"/>
  <c r="O496" i="11"/>
  <c r="O495" i="11"/>
  <c r="O494" i="11"/>
  <c r="O493" i="11"/>
  <c r="O492" i="11"/>
  <c r="O491" i="11"/>
  <c r="O490" i="11"/>
  <c r="O489" i="11"/>
  <c r="O488" i="11"/>
  <c r="O487" i="11"/>
  <c r="O486" i="11"/>
  <c r="O485" i="11"/>
  <c r="O484" i="11"/>
  <c r="O483" i="11"/>
  <c r="O482" i="11"/>
  <c r="O481" i="11"/>
  <c r="O480" i="11"/>
  <c r="O479" i="11"/>
  <c r="O478" i="11"/>
  <c r="O477" i="11"/>
  <c r="O476" i="11"/>
  <c r="O475" i="11"/>
  <c r="O474" i="11"/>
  <c r="O473" i="11"/>
  <c r="O472" i="11"/>
  <c r="O471" i="11"/>
  <c r="O470" i="11"/>
  <c r="O469" i="11"/>
  <c r="O468" i="11"/>
  <c r="O467" i="11"/>
  <c r="O466" i="11"/>
  <c r="O465" i="11"/>
  <c r="O4" i="8"/>
  <c r="O5" i="8"/>
  <c r="O6" i="8"/>
  <c r="O7" i="8"/>
  <c r="O9" i="8"/>
  <c r="O8" i="8"/>
  <c r="O10" i="8"/>
  <c r="O12" i="8"/>
  <c r="O11" i="8"/>
  <c r="O13" i="8"/>
  <c r="O14" i="8"/>
  <c r="O16" i="8"/>
  <c r="O15" i="8"/>
  <c r="O17" i="8"/>
  <c r="O19" i="8"/>
  <c r="O18" i="8"/>
  <c r="O21" i="8"/>
  <c r="O22" i="8"/>
  <c r="O20" i="8"/>
  <c r="O23" i="8"/>
  <c r="O24" i="8"/>
  <c r="O25" i="8"/>
  <c r="O26" i="8"/>
  <c r="O27" i="8"/>
  <c r="O30" i="8"/>
  <c r="O31" i="8"/>
  <c r="O32" i="8"/>
  <c r="O33" i="8"/>
  <c r="O34" i="8"/>
  <c r="O35" i="8"/>
  <c r="O36" i="8"/>
  <c r="O28" i="8"/>
  <c r="O29" i="8"/>
  <c r="O37" i="8"/>
  <c r="O38" i="8"/>
  <c r="O39" i="8"/>
  <c r="O40" i="8"/>
  <c r="O41" i="8"/>
  <c r="O42" i="8"/>
  <c r="O43" i="8"/>
  <c r="O44" i="8"/>
  <c r="B159" i="15" l="1"/>
  <c r="B155" i="15"/>
  <c r="B168" i="15" s="1"/>
  <c r="C168" i="15"/>
  <c r="G168" i="15"/>
  <c r="D168" i="15"/>
  <c r="H168" i="15"/>
  <c r="O46" i="8"/>
  <c r="O47" i="8"/>
  <c r="N29" i="8"/>
  <c r="M29" i="8"/>
  <c r="L29" i="8"/>
  <c r="K29" i="8"/>
  <c r="J29" i="8"/>
  <c r="I29" i="8"/>
  <c r="H29" i="8"/>
  <c r="G29" i="8"/>
  <c r="F29" i="8"/>
  <c r="E29" i="8"/>
  <c r="D29" i="8"/>
  <c r="N32" i="8"/>
  <c r="M32" i="8"/>
  <c r="L32" i="8"/>
  <c r="K32" i="8"/>
  <c r="J32" i="8"/>
  <c r="I32" i="8"/>
  <c r="H32" i="8"/>
  <c r="G32" i="8"/>
  <c r="F32" i="8"/>
  <c r="E32" i="8"/>
  <c r="D32" i="8"/>
  <c r="N4" i="8"/>
  <c r="N5" i="8"/>
  <c r="N6" i="8"/>
  <c r="N7" i="8"/>
  <c r="N9" i="8"/>
  <c r="N10" i="8"/>
  <c r="N8" i="8"/>
  <c r="N12" i="8"/>
  <c r="N11" i="8"/>
  <c r="N13" i="8"/>
  <c r="N14" i="8"/>
  <c r="N16" i="8"/>
  <c r="N15" i="8"/>
  <c r="N17" i="8"/>
  <c r="N19" i="8"/>
  <c r="N18" i="8"/>
  <c r="N21" i="8"/>
  <c r="N22" i="8"/>
  <c r="N23" i="8"/>
  <c r="N24" i="8"/>
  <c r="N25" i="8"/>
  <c r="N20" i="8"/>
  <c r="N26" i="8"/>
  <c r="N27" i="8"/>
  <c r="N30" i="8"/>
  <c r="N31" i="8"/>
  <c r="N33" i="8"/>
  <c r="N34" i="8"/>
  <c r="N35" i="8"/>
  <c r="N36" i="8"/>
  <c r="N28" i="8"/>
  <c r="N37" i="8"/>
  <c r="N38" i="8"/>
  <c r="N39" i="8"/>
  <c r="N40" i="8"/>
  <c r="N41" i="8"/>
  <c r="N42" i="8"/>
  <c r="N43" i="8"/>
  <c r="N44" i="8"/>
  <c r="O464" i="11"/>
  <c r="N464" i="11"/>
  <c r="O463" i="11"/>
  <c r="N463" i="11"/>
  <c r="O462" i="11"/>
  <c r="N462" i="11"/>
  <c r="O461" i="11"/>
  <c r="N461" i="11"/>
  <c r="O460" i="11"/>
  <c r="N460" i="11"/>
  <c r="O459" i="11"/>
  <c r="N459" i="11"/>
  <c r="O458" i="11"/>
  <c r="N458" i="11"/>
  <c r="O457" i="11"/>
  <c r="N457" i="11"/>
  <c r="O456" i="11"/>
  <c r="N456" i="11"/>
  <c r="O455" i="11"/>
  <c r="N455" i="11"/>
  <c r="O454" i="11"/>
  <c r="N454" i="11"/>
  <c r="O453" i="11"/>
  <c r="N453" i="11"/>
  <c r="O452" i="11"/>
  <c r="N452" i="11"/>
  <c r="O451" i="11"/>
  <c r="N451" i="11"/>
  <c r="O450" i="11"/>
  <c r="N450" i="11"/>
  <c r="O449" i="11"/>
  <c r="N449" i="11"/>
  <c r="O448" i="11"/>
  <c r="N448" i="11"/>
  <c r="O447" i="11"/>
  <c r="N447" i="11"/>
  <c r="O446" i="11"/>
  <c r="N446" i="11"/>
  <c r="O445" i="11"/>
  <c r="N445" i="11"/>
  <c r="O444" i="11"/>
  <c r="N444" i="11"/>
  <c r="O443" i="11"/>
  <c r="N443" i="11"/>
  <c r="O442" i="11"/>
  <c r="N442" i="11"/>
  <c r="O441" i="11"/>
  <c r="N441" i="11"/>
  <c r="O440" i="11"/>
  <c r="N440" i="11"/>
  <c r="O439" i="11"/>
  <c r="N439" i="11"/>
  <c r="O438" i="11"/>
  <c r="N438" i="11"/>
  <c r="O437" i="11"/>
  <c r="N437" i="11"/>
  <c r="O436" i="11"/>
  <c r="N436" i="11"/>
  <c r="O435" i="11"/>
  <c r="N435" i="11"/>
  <c r="O434" i="11"/>
  <c r="N434" i="11"/>
  <c r="O433" i="11"/>
  <c r="N433" i="11"/>
  <c r="O432" i="11"/>
  <c r="N432" i="11"/>
  <c r="O431" i="11"/>
  <c r="N431" i="11"/>
  <c r="O430" i="11"/>
  <c r="N430" i="11"/>
  <c r="O429" i="11"/>
  <c r="N429" i="11"/>
  <c r="O428" i="11"/>
  <c r="N428" i="11"/>
  <c r="O427" i="11"/>
  <c r="N427" i="11"/>
  <c r="O426" i="11"/>
  <c r="N426" i="11"/>
  <c r="O425" i="11"/>
  <c r="N425" i="11"/>
  <c r="O424" i="11"/>
  <c r="N424" i="11"/>
  <c r="O423" i="11"/>
  <c r="N423" i="11"/>
  <c r="Q29" i="8" l="1"/>
  <c r="Q32" i="8"/>
  <c r="N47" i="8"/>
  <c r="N46" i="8"/>
  <c r="M35" i="8"/>
  <c r="L35" i="8"/>
  <c r="K35" i="8"/>
  <c r="J35" i="8"/>
  <c r="I35" i="8"/>
  <c r="H35" i="8"/>
  <c r="G35" i="8"/>
  <c r="F35" i="8"/>
  <c r="E35" i="8"/>
  <c r="D35" i="8"/>
  <c r="M37" i="8"/>
  <c r="L37" i="8"/>
  <c r="K37" i="8"/>
  <c r="J37" i="8"/>
  <c r="I37" i="8"/>
  <c r="H37" i="8"/>
  <c r="G37" i="8"/>
  <c r="F37" i="8"/>
  <c r="E37" i="8"/>
  <c r="D37" i="8"/>
  <c r="M38" i="8"/>
  <c r="L38" i="8"/>
  <c r="K38" i="8"/>
  <c r="J38" i="8"/>
  <c r="I38" i="8"/>
  <c r="H38" i="8"/>
  <c r="G38" i="8"/>
  <c r="F38" i="8"/>
  <c r="E38" i="8"/>
  <c r="D38" i="8"/>
  <c r="M36" i="8"/>
  <c r="L36" i="8"/>
  <c r="K36" i="8"/>
  <c r="J36" i="8"/>
  <c r="I36" i="8"/>
  <c r="H36" i="8"/>
  <c r="G36" i="8"/>
  <c r="F36" i="8"/>
  <c r="E36" i="8"/>
  <c r="D36" i="8"/>
  <c r="M42" i="8"/>
  <c r="L42" i="8"/>
  <c r="K42" i="8"/>
  <c r="J42" i="8"/>
  <c r="I42" i="8"/>
  <c r="H42" i="8"/>
  <c r="G42" i="8"/>
  <c r="F42" i="8"/>
  <c r="E42" i="8"/>
  <c r="D42" i="8"/>
  <c r="M31" i="8"/>
  <c r="L31" i="8"/>
  <c r="K31" i="8"/>
  <c r="J31" i="8"/>
  <c r="I31" i="8"/>
  <c r="H31" i="8"/>
  <c r="G31" i="8"/>
  <c r="F31" i="8"/>
  <c r="E31" i="8"/>
  <c r="D31" i="8"/>
  <c r="M34" i="8"/>
  <c r="L34" i="8"/>
  <c r="K34" i="8"/>
  <c r="J34" i="8"/>
  <c r="I34" i="8"/>
  <c r="H34" i="8"/>
  <c r="G34" i="8"/>
  <c r="F34" i="8"/>
  <c r="E34" i="8"/>
  <c r="D34" i="8"/>
  <c r="M4" i="8"/>
  <c r="M5" i="8"/>
  <c r="M6" i="8"/>
  <c r="M7" i="8"/>
  <c r="M10" i="8"/>
  <c r="M9" i="8"/>
  <c r="M8" i="8"/>
  <c r="M12" i="8"/>
  <c r="M11" i="8"/>
  <c r="M14" i="8"/>
  <c r="M13" i="8"/>
  <c r="M16" i="8"/>
  <c r="M17" i="8"/>
  <c r="M19" i="8"/>
  <c r="M15" i="8"/>
  <c r="M23" i="8"/>
  <c r="M24" i="8"/>
  <c r="M20" i="8"/>
  <c r="M22" i="8"/>
  <c r="M18" i="8"/>
  <c r="M25" i="8"/>
  <c r="M30" i="8"/>
  <c r="M21" i="8"/>
  <c r="M33" i="8"/>
  <c r="M27" i="8"/>
  <c r="M28" i="8"/>
  <c r="M39" i="8"/>
  <c r="M26" i="8"/>
  <c r="M40" i="8"/>
  <c r="M41" i="8"/>
  <c r="M43" i="8"/>
  <c r="M44" i="8"/>
  <c r="O422" i="11"/>
  <c r="N422" i="11"/>
  <c r="O421" i="11"/>
  <c r="N421" i="11"/>
  <c r="O420" i="11"/>
  <c r="N420" i="11"/>
  <c r="O419" i="11"/>
  <c r="N419" i="11"/>
  <c r="O418" i="11"/>
  <c r="N418" i="11"/>
  <c r="O417" i="11"/>
  <c r="N417" i="11"/>
  <c r="O416" i="11"/>
  <c r="N416" i="11"/>
  <c r="O415" i="11"/>
  <c r="N415" i="11"/>
  <c r="O414" i="11"/>
  <c r="N414" i="11"/>
  <c r="O413" i="11"/>
  <c r="N413" i="11"/>
  <c r="O412" i="11"/>
  <c r="N412" i="11"/>
  <c r="O411" i="11"/>
  <c r="N411" i="11"/>
  <c r="O410" i="11"/>
  <c r="N410" i="11"/>
  <c r="O409" i="11"/>
  <c r="N409" i="11"/>
  <c r="O408" i="11"/>
  <c r="N408" i="11"/>
  <c r="O407" i="11"/>
  <c r="N407" i="11"/>
  <c r="O406" i="11"/>
  <c r="N406" i="11"/>
  <c r="O405" i="11"/>
  <c r="N405" i="11"/>
  <c r="O404" i="11"/>
  <c r="N404" i="11"/>
  <c r="O403" i="11"/>
  <c r="N403" i="11"/>
  <c r="O402" i="11"/>
  <c r="N402" i="11"/>
  <c r="O401" i="11"/>
  <c r="N401" i="11"/>
  <c r="O400" i="11"/>
  <c r="N400" i="11"/>
  <c r="O399" i="11"/>
  <c r="N399" i="11"/>
  <c r="O398" i="11"/>
  <c r="N398" i="11"/>
  <c r="O397" i="11"/>
  <c r="N397" i="11"/>
  <c r="O396" i="11"/>
  <c r="N396" i="11"/>
  <c r="O395" i="11"/>
  <c r="N395" i="11"/>
  <c r="O394" i="11"/>
  <c r="N394" i="11"/>
  <c r="O393" i="11"/>
  <c r="N393" i="11"/>
  <c r="O392" i="11"/>
  <c r="N392" i="11"/>
  <c r="O391" i="11"/>
  <c r="N391" i="11"/>
  <c r="O390" i="11"/>
  <c r="N390" i="11"/>
  <c r="O389" i="11"/>
  <c r="N389" i="11"/>
  <c r="O388" i="11"/>
  <c r="N388" i="11"/>
  <c r="O387" i="11"/>
  <c r="N387" i="11"/>
  <c r="O386" i="11"/>
  <c r="N386" i="11"/>
  <c r="O385" i="11"/>
  <c r="N385" i="11"/>
  <c r="O384" i="11"/>
  <c r="N384" i="11"/>
  <c r="O383" i="11"/>
  <c r="N383" i="11"/>
  <c r="O382" i="11"/>
  <c r="N382" i="11"/>
  <c r="O381" i="11"/>
  <c r="N381" i="11"/>
  <c r="O380" i="11"/>
  <c r="N380" i="11"/>
  <c r="O379" i="11"/>
  <c r="N379" i="11"/>
  <c r="O378" i="11"/>
  <c r="N378" i="11"/>
  <c r="O377" i="11"/>
  <c r="N377" i="11"/>
  <c r="O376" i="11"/>
  <c r="N376" i="11"/>
  <c r="O375" i="11"/>
  <c r="N375" i="11"/>
  <c r="O374" i="11"/>
  <c r="N374" i="11"/>
  <c r="O373" i="11"/>
  <c r="N373" i="11"/>
  <c r="O372" i="11"/>
  <c r="N372" i="11"/>
  <c r="O371" i="11"/>
  <c r="N371" i="11"/>
  <c r="O370" i="11"/>
  <c r="N370" i="11"/>
  <c r="O369" i="11"/>
  <c r="N369" i="11"/>
  <c r="O368" i="11"/>
  <c r="N368" i="11"/>
  <c r="O367" i="11"/>
  <c r="N367" i="11"/>
  <c r="O366" i="11"/>
  <c r="N366" i="11"/>
  <c r="O365" i="11"/>
  <c r="N365" i="11"/>
  <c r="O364" i="11"/>
  <c r="N364" i="11"/>
  <c r="O363" i="11"/>
  <c r="N363" i="11"/>
  <c r="O362" i="11"/>
  <c r="N362" i="11"/>
  <c r="O361" i="11"/>
  <c r="N361" i="11"/>
  <c r="O360" i="11"/>
  <c r="N360" i="11"/>
  <c r="O359" i="11"/>
  <c r="N359" i="11"/>
  <c r="O358" i="11"/>
  <c r="N358" i="11"/>
  <c r="O357" i="11"/>
  <c r="N357" i="11"/>
  <c r="O356" i="11"/>
  <c r="N356" i="11"/>
  <c r="O355" i="11"/>
  <c r="N355" i="11"/>
  <c r="O354" i="11"/>
  <c r="N354" i="11"/>
  <c r="O353" i="11"/>
  <c r="N353" i="11"/>
  <c r="O352" i="11"/>
  <c r="N352" i="11"/>
  <c r="O351" i="11"/>
  <c r="N351" i="11"/>
  <c r="O350" i="11"/>
  <c r="N350" i="11"/>
  <c r="O349" i="11"/>
  <c r="N349" i="11"/>
  <c r="O348" i="11"/>
  <c r="N348" i="11"/>
  <c r="O347" i="11"/>
  <c r="N347" i="11"/>
  <c r="O346" i="11"/>
  <c r="N346" i="11"/>
  <c r="O345" i="11"/>
  <c r="N345" i="11"/>
  <c r="O344" i="11"/>
  <c r="N344" i="11"/>
  <c r="Q35" i="8" l="1"/>
  <c r="Q38" i="8"/>
  <c r="Q34" i="8"/>
  <c r="Q37" i="8"/>
  <c r="Q36" i="8"/>
  <c r="Q42" i="8"/>
  <c r="Q31" i="8"/>
  <c r="M46" i="8"/>
  <c r="M47" i="8"/>
  <c r="L44" i="8" l="1"/>
  <c r="K44" i="8"/>
  <c r="J44" i="8"/>
  <c r="I44" i="8"/>
  <c r="H44" i="8"/>
  <c r="G44" i="8"/>
  <c r="F44" i="8"/>
  <c r="E44" i="8"/>
  <c r="L43" i="8"/>
  <c r="K43" i="8"/>
  <c r="J43" i="8"/>
  <c r="I43" i="8"/>
  <c r="H43" i="8"/>
  <c r="G43" i="8"/>
  <c r="F43" i="8"/>
  <c r="E43" i="8"/>
  <c r="L41" i="8"/>
  <c r="K41" i="8"/>
  <c r="J41" i="8"/>
  <c r="I41" i="8"/>
  <c r="H41" i="8"/>
  <c r="G41" i="8"/>
  <c r="F41" i="8"/>
  <c r="E41" i="8"/>
  <c r="L40" i="8"/>
  <c r="K40" i="8"/>
  <c r="J40" i="8"/>
  <c r="I40" i="8"/>
  <c r="H40" i="8"/>
  <c r="G40" i="8"/>
  <c r="F40" i="8"/>
  <c r="E40" i="8"/>
  <c r="L26" i="8"/>
  <c r="K26" i="8"/>
  <c r="J26" i="8"/>
  <c r="I26" i="8"/>
  <c r="H26" i="8"/>
  <c r="G26" i="8"/>
  <c r="F26" i="8"/>
  <c r="E26" i="8"/>
  <c r="L39" i="8"/>
  <c r="K39" i="8"/>
  <c r="J39" i="8"/>
  <c r="I39" i="8"/>
  <c r="H39" i="8"/>
  <c r="G39" i="8"/>
  <c r="F39" i="8"/>
  <c r="E39" i="8"/>
  <c r="L18" i="8"/>
  <c r="K18" i="8"/>
  <c r="J18" i="8"/>
  <c r="I18" i="8"/>
  <c r="H18" i="8"/>
  <c r="G18" i="8"/>
  <c r="F18" i="8"/>
  <c r="E18" i="8"/>
  <c r="L28" i="8"/>
  <c r="K28" i="8"/>
  <c r="J28" i="8"/>
  <c r="I28" i="8"/>
  <c r="H28" i="8"/>
  <c r="G28" i="8"/>
  <c r="F28" i="8"/>
  <c r="E28" i="8"/>
  <c r="L27" i="8"/>
  <c r="K27" i="8"/>
  <c r="J27" i="8"/>
  <c r="I27" i="8"/>
  <c r="H27" i="8"/>
  <c r="G27" i="8"/>
  <c r="F27" i="8"/>
  <c r="E27" i="8"/>
  <c r="L33" i="8"/>
  <c r="K33" i="8"/>
  <c r="J33" i="8"/>
  <c r="I33" i="8"/>
  <c r="H33" i="8"/>
  <c r="G33" i="8"/>
  <c r="F33" i="8"/>
  <c r="E33" i="8"/>
  <c r="L21" i="8"/>
  <c r="K21" i="8"/>
  <c r="J21" i="8"/>
  <c r="I21" i="8"/>
  <c r="H21" i="8"/>
  <c r="G21" i="8"/>
  <c r="F21" i="8"/>
  <c r="E21" i="8"/>
  <c r="L30" i="8"/>
  <c r="K30" i="8"/>
  <c r="J30" i="8"/>
  <c r="I30" i="8"/>
  <c r="H30" i="8"/>
  <c r="G30" i="8"/>
  <c r="F30" i="8"/>
  <c r="E30" i="8"/>
  <c r="L25" i="8"/>
  <c r="K25" i="8"/>
  <c r="J25" i="8"/>
  <c r="I25" i="8"/>
  <c r="H25" i="8"/>
  <c r="G25" i="8"/>
  <c r="F25" i="8"/>
  <c r="E25" i="8"/>
  <c r="L15" i="8"/>
  <c r="K15" i="8"/>
  <c r="J15" i="8"/>
  <c r="I15" i="8"/>
  <c r="H15" i="8"/>
  <c r="G15" i="8"/>
  <c r="F15" i="8"/>
  <c r="E15" i="8"/>
  <c r="L22" i="8"/>
  <c r="K22" i="8"/>
  <c r="J22" i="8"/>
  <c r="I22" i="8"/>
  <c r="H22" i="8"/>
  <c r="G22" i="8"/>
  <c r="F22" i="8"/>
  <c r="E22" i="8"/>
  <c r="L20" i="8"/>
  <c r="K20" i="8"/>
  <c r="J20" i="8"/>
  <c r="I20" i="8"/>
  <c r="H20" i="8"/>
  <c r="G20" i="8"/>
  <c r="F20" i="8"/>
  <c r="E20" i="8"/>
  <c r="L24" i="8"/>
  <c r="K24" i="8"/>
  <c r="J24" i="8"/>
  <c r="I24" i="8"/>
  <c r="H24" i="8"/>
  <c r="G24" i="8"/>
  <c r="F24" i="8"/>
  <c r="E24" i="8"/>
  <c r="L23" i="8"/>
  <c r="K23" i="8"/>
  <c r="J23" i="8"/>
  <c r="I23" i="8"/>
  <c r="H23" i="8"/>
  <c r="G23" i="8"/>
  <c r="F23" i="8"/>
  <c r="E23" i="8"/>
  <c r="L17" i="8"/>
  <c r="K17" i="8"/>
  <c r="J17" i="8"/>
  <c r="I17" i="8"/>
  <c r="H17" i="8"/>
  <c r="G17" i="8"/>
  <c r="F17" i="8"/>
  <c r="E17" i="8"/>
  <c r="L13" i="8"/>
  <c r="K13" i="8"/>
  <c r="J13" i="8"/>
  <c r="I13" i="8"/>
  <c r="H13" i="8"/>
  <c r="G13" i="8"/>
  <c r="F13" i="8"/>
  <c r="E13" i="8"/>
  <c r="L16" i="8"/>
  <c r="K16" i="8"/>
  <c r="J16" i="8"/>
  <c r="I16" i="8"/>
  <c r="H16" i="8"/>
  <c r="G16" i="8"/>
  <c r="F16" i="8"/>
  <c r="E16" i="8"/>
  <c r="L19" i="8"/>
  <c r="K19" i="8"/>
  <c r="J19" i="8"/>
  <c r="I19" i="8"/>
  <c r="H19" i="8"/>
  <c r="G19" i="8"/>
  <c r="F19" i="8"/>
  <c r="E19" i="8"/>
  <c r="L14" i="8"/>
  <c r="K14" i="8"/>
  <c r="J14" i="8"/>
  <c r="I14" i="8"/>
  <c r="H14" i="8"/>
  <c r="G14" i="8"/>
  <c r="F14" i="8"/>
  <c r="E14" i="8"/>
  <c r="L12" i="8"/>
  <c r="K12" i="8"/>
  <c r="J12" i="8"/>
  <c r="I12" i="8"/>
  <c r="H12" i="8"/>
  <c r="G12" i="8"/>
  <c r="F12" i="8"/>
  <c r="E12" i="8"/>
  <c r="L11" i="8"/>
  <c r="K11" i="8"/>
  <c r="J11" i="8"/>
  <c r="I11" i="8"/>
  <c r="H11" i="8"/>
  <c r="G11" i="8"/>
  <c r="F11" i="8"/>
  <c r="E11" i="8"/>
  <c r="L8" i="8"/>
  <c r="K8" i="8"/>
  <c r="J8" i="8"/>
  <c r="I8" i="8"/>
  <c r="H8" i="8"/>
  <c r="G8" i="8"/>
  <c r="F8" i="8"/>
  <c r="E8" i="8"/>
  <c r="L9" i="8"/>
  <c r="K9" i="8"/>
  <c r="J9" i="8"/>
  <c r="I9" i="8"/>
  <c r="H9" i="8"/>
  <c r="G9" i="8"/>
  <c r="F9" i="8"/>
  <c r="E9" i="8"/>
  <c r="L10" i="8"/>
  <c r="K10" i="8"/>
  <c r="J10" i="8"/>
  <c r="I10" i="8"/>
  <c r="H10" i="8"/>
  <c r="G10" i="8"/>
  <c r="F10" i="8"/>
  <c r="E10" i="8"/>
  <c r="L7" i="8"/>
  <c r="K7" i="8"/>
  <c r="J7" i="8"/>
  <c r="I7" i="8"/>
  <c r="H7" i="8"/>
  <c r="G7" i="8"/>
  <c r="F7" i="8"/>
  <c r="E7" i="8"/>
  <c r="L6" i="8"/>
  <c r="K6" i="8"/>
  <c r="J6" i="8"/>
  <c r="I6" i="8"/>
  <c r="H6" i="8"/>
  <c r="G6" i="8"/>
  <c r="F6" i="8"/>
  <c r="E6" i="8"/>
  <c r="L5" i="8"/>
  <c r="K5" i="8"/>
  <c r="J5" i="8"/>
  <c r="I5" i="8"/>
  <c r="H5" i="8"/>
  <c r="G5" i="8"/>
  <c r="F5" i="8"/>
  <c r="E5" i="8"/>
  <c r="L4" i="8"/>
  <c r="K4" i="8"/>
  <c r="J4" i="8"/>
  <c r="I4" i="8"/>
  <c r="H4" i="8"/>
  <c r="G4" i="8"/>
  <c r="F4" i="8"/>
  <c r="E4" i="8"/>
  <c r="D43" i="8"/>
  <c r="D41" i="8"/>
  <c r="D40" i="8"/>
  <c r="D26" i="8"/>
  <c r="D39" i="8"/>
  <c r="D18" i="8"/>
  <c r="D28" i="8"/>
  <c r="D27" i="8"/>
  <c r="D33" i="8"/>
  <c r="D21" i="8"/>
  <c r="D30" i="8"/>
  <c r="D25" i="8"/>
  <c r="D15" i="8"/>
  <c r="D22" i="8"/>
  <c r="D20" i="8"/>
  <c r="D24" i="8"/>
  <c r="D23" i="8"/>
  <c r="D17" i="8"/>
  <c r="D13" i="8"/>
  <c r="D16" i="8"/>
  <c r="D19" i="8"/>
  <c r="D14" i="8"/>
  <c r="D12" i="8"/>
  <c r="D11" i="8"/>
  <c r="D8" i="8"/>
  <c r="D9" i="8"/>
  <c r="D10" i="8"/>
  <c r="D7" i="8"/>
  <c r="D6" i="8"/>
  <c r="D5" i="8"/>
  <c r="D4" i="8"/>
  <c r="D44" i="8"/>
  <c r="N301" i="11"/>
  <c r="O301" i="11"/>
  <c r="N302" i="11"/>
  <c r="O302" i="11"/>
  <c r="N303" i="11"/>
  <c r="O303" i="11"/>
  <c r="N304" i="11"/>
  <c r="O304" i="11"/>
  <c r="N305" i="11"/>
  <c r="O305" i="11"/>
  <c r="N306" i="11"/>
  <c r="O306" i="11"/>
  <c r="N307" i="11"/>
  <c r="O307" i="11"/>
  <c r="N308" i="11"/>
  <c r="O308" i="11"/>
  <c r="N309" i="11"/>
  <c r="O309" i="11"/>
  <c r="N310" i="11"/>
  <c r="O310" i="11"/>
  <c r="N311" i="11"/>
  <c r="O311" i="11"/>
  <c r="N312" i="11"/>
  <c r="O312" i="11"/>
  <c r="N313" i="11"/>
  <c r="O313" i="11"/>
  <c r="N314" i="11"/>
  <c r="O314" i="11"/>
  <c r="N315" i="11"/>
  <c r="O315" i="11"/>
  <c r="N316" i="11"/>
  <c r="O316" i="11"/>
  <c r="N317" i="11"/>
  <c r="O317" i="11"/>
  <c r="N318" i="11"/>
  <c r="O318" i="11"/>
  <c r="N319" i="11"/>
  <c r="O319" i="11"/>
  <c r="N320" i="11"/>
  <c r="O320" i="11"/>
  <c r="N321" i="11"/>
  <c r="O321" i="11"/>
  <c r="N322" i="11"/>
  <c r="O322" i="11"/>
  <c r="N323" i="11"/>
  <c r="O323" i="11"/>
  <c r="N324" i="11"/>
  <c r="O324" i="11"/>
  <c r="N325" i="11"/>
  <c r="O325" i="11"/>
  <c r="N326" i="11"/>
  <c r="O326" i="11"/>
  <c r="N327" i="11"/>
  <c r="O327" i="11"/>
  <c r="N328" i="11"/>
  <c r="O328" i="11"/>
  <c r="N329" i="11"/>
  <c r="O329" i="11"/>
  <c r="N330" i="11"/>
  <c r="O330" i="11"/>
  <c r="N331" i="11"/>
  <c r="O331" i="11"/>
  <c r="N332" i="11"/>
  <c r="O332" i="11"/>
  <c r="N333" i="11"/>
  <c r="O333" i="11"/>
  <c r="N334" i="11"/>
  <c r="O334" i="11"/>
  <c r="N335" i="11"/>
  <c r="O335" i="11"/>
  <c r="N336" i="11"/>
  <c r="O336" i="11"/>
  <c r="N337" i="11"/>
  <c r="O337" i="11"/>
  <c r="N338" i="11"/>
  <c r="O338" i="11"/>
  <c r="N339" i="11"/>
  <c r="O339" i="11"/>
  <c r="N340" i="11"/>
  <c r="O340" i="11"/>
  <c r="N341" i="11"/>
  <c r="O341" i="11"/>
  <c r="N342" i="11"/>
  <c r="O342" i="11"/>
  <c r="N343" i="11"/>
  <c r="O343" i="11"/>
  <c r="O300" i="11"/>
  <c r="O299" i="11"/>
  <c r="O298" i="11"/>
  <c r="O297" i="11"/>
  <c r="O296" i="11"/>
  <c r="O295" i="11"/>
  <c r="O294" i="11"/>
  <c r="O293" i="11"/>
  <c r="O292" i="11"/>
  <c r="O291" i="11"/>
  <c r="O290" i="11"/>
  <c r="O289" i="11"/>
  <c r="O288" i="11"/>
  <c r="O287" i="11"/>
  <c r="O286" i="11"/>
  <c r="O285" i="11"/>
  <c r="O284" i="11"/>
  <c r="O283" i="11"/>
  <c r="O282" i="11"/>
  <c r="O281" i="11"/>
  <c r="O280" i="11"/>
  <c r="O279" i="11"/>
  <c r="O278" i="11"/>
  <c r="O277" i="11"/>
  <c r="O276" i="11"/>
  <c r="O275" i="11"/>
  <c r="O274" i="11"/>
  <c r="O273" i="11"/>
  <c r="O272" i="11"/>
  <c r="O271" i="11"/>
  <c r="O270" i="11"/>
  <c r="O269" i="11"/>
  <c r="O268" i="11"/>
  <c r="O267" i="11"/>
  <c r="O266" i="11"/>
  <c r="O265" i="11"/>
  <c r="O264" i="11"/>
  <c r="O263" i="11"/>
  <c r="O262" i="11"/>
  <c r="O261" i="11"/>
  <c r="O260" i="11"/>
  <c r="O259" i="11"/>
  <c r="O258" i="11"/>
  <c r="O257" i="11"/>
  <c r="O256" i="11"/>
  <c r="O255" i="11"/>
  <c r="O254" i="11"/>
  <c r="O253" i="11"/>
  <c r="O252" i="11"/>
  <c r="O251" i="11"/>
  <c r="O250" i="11"/>
  <c r="O249" i="11"/>
  <c r="O248" i="11"/>
  <c r="O247" i="11"/>
  <c r="O246" i="11"/>
  <c r="O245" i="11"/>
  <c r="O244" i="11"/>
  <c r="O243" i="11"/>
  <c r="O242" i="11"/>
  <c r="O241" i="11"/>
  <c r="O240" i="11"/>
  <c r="O239" i="11"/>
  <c r="O238" i="11"/>
  <c r="O237" i="11"/>
  <c r="O236" i="11"/>
  <c r="O235" i="11"/>
  <c r="O234" i="11"/>
  <c r="O233" i="11"/>
  <c r="O232" i="11"/>
  <c r="O231" i="11"/>
  <c r="O230" i="11"/>
  <c r="O229" i="11"/>
  <c r="O228" i="11"/>
  <c r="O227" i="11"/>
  <c r="O226" i="11"/>
  <c r="O225" i="11"/>
  <c r="O224" i="11"/>
  <c r="O223" i="11"/>
  <c r="O222" i="11"/>
  <c r="O221" i="11"/>
  <c r="O220" i="11"/>
  <c r="O219" i="11"/>
  <c r="O218" i="11"/>
  <c r="O217" i="11"/>
  <c r="O216" i="11"/>
  <c r="O215" i="11"/>
  <c r="O214" i="11"/>
  <c r="O213" i="11"/>
  <c r="O212" i="11"/>
  <c r="O211" i="11"/>
  <c r="O210" i="11"/>
  <c r="O209" i="11"/>
  <c r="O208" i="11"/>
  <c r="O207" i="11"/>
  <c r="O206" i="11"/>
  <c r="O205" i="11"/>
  <c r="O204" i="11"/>
  <c r="O203" i="11"/>
  <c r="O202" i="11"/>
  <c r="O201" i="11"/>
  <c r="O200" i="11"/>
  <c r="O199" i="11"/>
  <c r="O198" i="11"/>
  <c r="O197" i="11"/>
  <c r="O196" i="11"/>
  <c r="O195" i="11"/>
  <c r="O194" i="11"/>
  <c r="O193" i="11"/>
  <c r="O192" i="11"/>
  <c r="O191" i="11"/>
  <c r="O190" i="11"/>
  <c r="O189" i="11"/>
  <c r="O188" i="11"/>
  <c r="O187" i="11"/>
  <c r="O186" i="11"/>
  <c r="O185" i="11"/>
  <c r="O184" i="11"/>
  <c r="O183" i="11"/>
  <c r="O182" i="11"/>
  <c r="O181" i="11"/>
  <c r="O180" i="11"/>
  <c r="O179" i="11"/>
  <c r="O178" i="11"/>
  <c r="O177" i="11"/>
  <c r="O176" i="11"/>
  <c r="O175" i="11"/>
  <c r="O174" i="11"/>
  <c r="O173" i="11"/>
  <c r="O172" i="11"/>
  <c r="O171" i="11"/>
  <c r="O170" i="11"/>
  <c r="O169" i="11"/>
  <c r="O168" i="11"/>
  <c r="O167" i="11"/>
  <c r="O166" i="11"/>
  <c r="O165" i="11"/>
  <c r="O164" i="11"/>
  <c r="O163" i="11"/>
  <c r="O162" i="11"/>
  <c r="O161" i="11"/>
  <c r="O160" i="11"/>
  <c r="O159" i="11"/>
  <c r="O158" i="11"/>
  <c r="O157" i="11"/>
  <c r="O156" i="11"/>
  <c r="O155" i="11"/>
  <c r="O154" i="11"/>
  <c r="O153" i="11"/>
  <c r="O152" i="11"/>
  <c r="O151" i="11"/>
  <c r="O150" i="11"/>
  <c r="O149" i="11"/>
  <c r="O148" i="11"/>
  <c r="O147" i="11"/>
  <c r="O146" i="11"/>
  <c r="O145" i="11"/>
  <c r="O144" i="11"/>
  <c r="O143" i="11"/>
  <c r="O142" i="11"/>
  <c r="O141" i="11"/>
  <c r="O140" i="11"/>
  <c r="O139" i="11"/>
  <c r="O138" i="11"/>
  <c r="O137" i="11"/>
  <c r="O136" i="11"/>
  <c r="O135" i="11"/>
  <c r="O134" i="11"/>
  <c r="O133" i="11"/>
  <c r="O132" i="11"/>
  <c r="O131" i="11"/>
  <c r="O130" i="11"/>
  <c r="O129" i="11"/>
  <c r="O128" i="11"/>
  <c r="O127" i="11"/>
  <c r="O126" i="11"/>
  <c r="O125" i="11"/>
  <c r="O124" i="11"/>
  <c r="O123" i="11"/>
  <c r="O122" i="11"/>
  <c r="O121" i="11"/>
  <c r="O120" i="11"/>
  <c r="O119" i="11"/>
  <c r="O118" i="11"/>
  <c r="O117" i="11"/>
  <c r="O116" i="11"/>
  <c r="O115" i="11"/>
  <c r="O114" i="11"/>
  <c r="O113" i="11"/>
  <c r="O112" i="11"/>
  <c r="O111" i="11"/>
  <c r="O110" i="11"/>
  <c r="O109" i="11"/>
  <c r="O108" i="11"/>
  <c r="O107" i="11"/>
  <c r="O106" i="11"/>
  <c r="O105" i="11"/>
  <c r="O104" i="11"/>
  <c r="O103" i="11"/>
  <c r="O102" i="11"/>
  <c r="O101" i="11"/>
  <c r="O100" i="11"/>
  <c r="O99" i="11"/>
  <c r="O98" i="11"/>
  <c r="O97" i="11"/>
  <c r="O96" i="11"/>
  <c r="O95" i="11"/>
  <c r="O94" i="11"/>
  <c r="O93" i="11"/>
  <c r="O92" i="11"/>
  <c r="O91" i="11"/>
  <c r="O90" i="11"/>
  <c r="O89" i="11"/>
  <c r="O88" i="11"/>
  <c r="O87" i="11"/>
  <c r="O86" i="11"/>
  <c r="O85" i="11"/>
  <c r="O84" i="11"/>
  <c r="O83" i="11"/>
  <c r="O82" i="11"/>
  <c r="O81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9" i="11"/>
  <c r="O8" i="11"/>
  <c r="O7" i="11"/>
  <c r="O6" i="11"/>
  <c r="O5" i="11"/>
  <c r="O4" i="11"/>
  <c r="O3" i="11"/>
  <c r="O2" i="11"/>
  <c r="O10" i="11"/>
  <c r="N300" i="11"/>
  <c r="N299" i="11"/>
  <c r="N298" i="11"/>
  <c r="N297" i="11"/>
  <c r="N296" i="11"/>
  <c r="N295" i="11"/>
  <c r="N294" i="11"/>
  <c r="N293" i="11"/>
  <c r="N292" i="11"/>
  <c r="N291" i="11"/>
  <c r="N290" i="11"/>
  <c r="N289" i="11"/>
  <c r="N288" i="11"/>
  <c r="N287" i="11"/>
  <c r="N286" i="11"/>
  <c r="N285" i="11"/>
  <c r="N284" i="11"/>
  <c r="N283" i="11"/>
  <c r="N282" i="11"/>
  <c r="N281" i="11"/>
  <c r="N280" i="11"/>
  <c r="N279" i="11"/>
  <c r="N278" i="11"/>
  <c r="N277" i="11"/>
  <c r="N276" i="11"/>
  <c r="N275" i="11"/>
  <c r="N274" i="11"/>
  <c r="N273" i="11"/>
  <c r="N272" i="11"/>
  <c r="N271" i="11"/>
  <c r="N270" i="11"/>
  <c r="N269" i="11"/>
  <c r="N268" i="11"/>
  <c r="N267" i="11"/>
  <c r="N266" i="11"/>
  <c r="N265" i="11"/>
  <c r="N264" i="11"/>
  <c r="N263" i="11"/>
  <c r="N262" i="11"/>
  <c r="N261" i="11"/>
  <c r="N260" i="11"/>
  <c r="N259" i="11"/>
  <c r="N258" i="11"/>
  <c r="N257" i="11"/>
  <c r="N256" i="11"/>
  <c r="N255" i="11"/>
  <c r="N254" i="11"/>
  <c r="N253" i="11"/>
  <c r="N252" i="11"/>
  <c r="N251" i="11"/>
  <c r="N250" i="11"/>
  <c r="N249" i="11"/>
  <c r="N248" i="11"/>
  <c r="N247" i="11"/>
  <c r="N246" i="11"/>
  <c r="N245" i="11"/>
  <c r="N244" i="11"/>
  <c r="N243" i="11"/>
  <c r="N242" i="11"/>
  <c r="N241" i="11"/>
  <c r="N240" i="11"/>
  <c r="N239" i="11"/>
  <c r="N238" i="11"/>
  <c r="N237" i="11"/>
  <c r="N236" i="11"/>
  <c r="N235" i="11"/>
  <c r="N234" i="11"/>
  <c r="N233" i="11"/>
  <c r="N232" i="11"/>
  <c r="N231" i="11"/>
  <c r="N230" i="11"/>
  <c r="N229" i="11"/>
  <c r="N228" i="11"/>
  <c r="N227" i="11"/>
  <c r="N226" i="11"/>
  <c r="N225" i="11"/>
  <c r="N224" i="11"/>
  <c r="N223" i="11"/>
  <c r="N222" i="11"/>
  <c r="N221" i="11"/>
  <c r="N220" i="11"/>
  <c r="N219" i="11"/>
  <c r="N218" i="11"/>
  <c r="N217" i="11"/>
  <c r="N216" i="11"/>
  <c r="N215" i="11"/>
  <c r="N214" i="11"/>
  <c r="N213" i="11"/>
  <c r="N212" i="11"/>
  <c r="N211" i="11"/>
  <c r="N210" i="11"/>
  <c r="N209" i="11"/>
  <c r="N208" i="11"/>
  <c r="N207" i="11"/>
  <c r="N206" i="11"/>
  <c r="N205" i="11"/>
  <c r="N204" i="11"/>
  <c r="N203" i="11"/>
  <c r="N202" i="11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4" i="11"/>
  <c r="N3" i="11"/>
  <c r="N2" i="11"/>
  <c r="L46" i="8" l="1"/>
  <c r="L47" i="8"/>
  <c r="Q41" i="8"/>
  <c r="Q39" i="8"/>
  <c r="K46" i="8"/>
  <c r="Q26" i="8"/>
  <c r="K47" i="8"/>
  <c r="Q15" i="8"/>
  <c r="Q20" i="8"/>
  <c r="J46" i="8" l="1"/>
  <c r="H46" i="8"/>
  <c r="H47" i="8"/>
  <c r="D46" i="8"/>
  <c r="D47" i="8" s="1"/>
  <c r="G46" i="8"/>
  <c r="G47" i="8"/>
  <c r="F47" i="8"/>
  <c r="F46" i="8"/>
  <c r="I46" i="8"/>
  <c r="I47" i="8" s="1"/>
  <c r="E47" i="8"/>
  <c r="E46" i="8"/>
  <c r="J47" i="8"/>
  <c r="Q24" i="8"/>
  <c r="Q28" i="8"/>
  <c r="Q10" i="8"/>
  <c r="Q5" i="8"/>
  <c r="Q11" i="8"/>
  <c r="Q30" i="8"/>
  <c r="Q9" i="8"/>
  <c r="Q33" i="8"/>
  <c r="Q22" i="8"/>
  <c r="Q25" i="8"/>
  <c r="Q18" i="8"/>
  <c r="Q17" i="8"/>
  <c r="Q8" i="8"/>
  <c r="Q44" i="8"/>
  <c r="Q27" i="8"/>
  <c r="Q6" i="8"/>
  <c r="Q23" i="8"/>
  <c r="Q40" i="8"/>
  <c r="Q12" i="8"/>
  <c r="Q43" i="8"/>
  <c r="Q21" i="8"/>
  <c r="Q13" i="8"/>
  <c r="Q7" i="8"/>
  <c r="Q14" i="8"/>
  <c r="Q16" i="8"/>
  <c r="Q4" i="8"/>
  <c r="Q19" i="8"/>
  <c r="Q49" i="8" l="1"/>
  <c r="Q46" i="8"/>
  <c r="Q47" i="8"/>
</calcChain>
</file>

<file path=xl/sharedStrings.xml><?xml version="1.0" encoding="utf-8"?>
<sst xmlns="http://schemas.openxmlformats.org/spreadsheetml/2006/main" count="3843" uniqueCount="514">
  <si>
    <t>Club</t>
  </si>
  <si>
    <t>Division</t>
  </si>
  <si>
    <t>Grade</t>
  </si>
  <si>
    <t>Discipline</t>
  </si>
  <si>
    <t>Distance</t>
  </si>
  <si>
    <t>BibNbr</t>
  </si>
  <si>
    <t>Name</t>
  </si>
  <si>
    <t>Performance</t>
  </si>
  <si>
    <t>Wind</t>
  </si>
  <si>
    <t>Points</t>
  </si>
  <si>
    <t>Notes</t>
  </si>
  <si>
    <t>Venue</t>
  </si>
  <si>
    <t>F14</t>
  </si>
  <si>
    <t>Run</t>
  </si>
  <si>
    <t>Nun</t>
  </si>
  <si>
    <t>Hurdles</t>
  </si>
  <si>
    <t>76cm</t>
  </si>
  <si>
    <t>Long Jump</t>
  </si>
  <si>
    <t>Javelin</t>
  </si>
  <si>
    <t>Discus</t>
  </si>
  <si>
    <t>1kg</t>
  </si>
  <si>
    <t>76cm; Event Limit</t>
  </si>
  <si>
    <t>Shot Put</t>
  </si>
  <si>
    <t>3kg</t>
  </si>
  <si>
    <t>Abe</t>
  </si>
  <si>
    <t>Relay</t>
  </si>
  <si>
    <t>Walk</t>
  </si>
  <si>
    <t>Triple Jump</t>
  </si>
  <si>
    <t>High Jump</t>
  </si>
  <si>
    <t>1.10m</t>
  </si>
  <si>
    <t>NM</t>
  </si>
  <si>
    <t>Hammer</t>
  </si>
  <si>
    <t>DNS</t>
  </si>
  <si>
    <t>Pole Vault</t>
  </si>
  <si>
    <t>500g</t>
  </si>
  <si>
    <t>Steeple</t>
  </si>
  <si>
    <t>8.97m</t>
  </si>
  <si>
    <t>6.11m</t>
  </si>
  <si>
    <t>1.30m</t>
  </si>
  <si>
    <t>Event Limit</t>
  </si>
  <si>
    <t>3.40m</t>
  </si>
  <si>
    <t xml:space="preserve">Yes LP Sheet; </t>
  </si>
  <si>
    <t>2:26.5h</t>
  </si>
  <si>
    <t>F20</t>
  </si>
  <si>
    <t>600g</t>
  </si>
  <si>
    <t>4kg</t>
  </si>
  <si>
    <t>F40</t>
  </si>
  <si>
    <t>16.53m</t>
  </si>
  <si>
    <t>6.13m</t>
  </si>
  <si>
    <t>1.05m</t>
  </si>
  <si>
    <t>FOP</t>
  </si>
  <si>
    <t>1.15m</t>
  </si>
  <si>
    <t>5.26m</t>
  </si>
  <si>
    <t>3.70m</t>
  </si>
  <si>
    <t>M14</t>
  </si>
  <si>
    <t>2.50m</t>
  </si>
  <si>
    <t>M16</t>
  </si>
  <si>
    <t>700g</t>
  </si>
  <si>
    <t>2:10.1h</t>
  </si>
  <si>
    <t>2:16.3h</t>
  </si>
  <si>
    <t>1.35m</t>
  </si>
  <si>
    <t>7.45m</t>
  </si>
  <si>
    <t>4.78m</t>
  </si>
  <si>
    <t>5.35m</t>
  </si>
  <si>
    <t>1.5kg</t>
  </si>
  <si>
    <t>6.87m</t>
  </si>
  <si>
    <t>15.41m</t>
  </si>
  <si>
    <t>6kg</t>
  </si>
  <si>
    <t>2:08.9h</t>
  </si>
  <si>
    <t>M20</t>
  </si>
  <si>
    <t>M40</t>
  </si>
  <si>
    <t>3.19m</t>
  </si>
  <si>
    <t>800g</t>
  </si>
  <si>
    <t>2kg</t>
  </si>
  <si>
    <t>7.26kg</t>
  </si>
  <si>
    <t>MOP</t>
  </si>
  <si>
    <t>5.79m</t>
  </si>
  <si>
    <t>3.31m</t>
  </si>
  <si>
    <t>3.64m</t>
  </si>
  <si>
    <t>8.77m</t>
  </si>
  <si>
    <t>6.76m</t>
  </si>
  <si>
    <t>6.32m</t>
  </si>
  <si>
    <t>4.89m</t>
  </si>
  <si>
    <t>4:52.8h</t>
  </si>
  <si>
    <t>9.38m</t>
  </si>
  <si>
    <t>8.54m</t>
  </si>
  <si>
    <t>7.19m</t>
  </si>
  <si>
    <t>3.30m</t>
  </si>
  <si>
    <t>8.08m</t>
  </si>
  <si>
    <t>2:16.5h</t>
  </si>
  <si>
    <t>13.03m</t>
  </si>
  <si>
    <t>4.75m</t>
  </si>
  <si>
    <t>6.91m</t>
  </si>
  <si>
    <t>3.76m</t>
  </si>
  <si>
    <t>8.91m</t>
  </si>
  <si>
    <t>30.07m</t>
  </si>
  <si>
    <t>20.17m</t>
  </si>
  <si>
    <t>1.07m</t>
  </si>
  <si>
    <t>6.64m</t>
  </si>
  <si>
    <t>12.01m</t>
  </si>
  <si>
    <t>2:07.0h</t>
  </si>
  <si>
    <t>5:18.6h</t>
  </si>
  <si>
    <t>3.97m</t>
  </si>
  <si>
    <t>4.70m</t>
  </si>
  <si>
    <t>4.23m</t>
  </si>
  <si>
    <t>8.39m</t>
  </si>
  <si>
    <t>21.73m</t>
  </si>
  <si>
    <t>WAM</t>
  </si>
  <si>
    <t>Christine Bridle</t>
  </si>
  <si>
    <t>Linda Buttigieg</t>
  </si>
  <si>
    <t>Jay Wright</t>
  </si>
  <si>
    <t>86.2h</t>
  </si>
  <si>
    <t>Janice Marston</t>
  </si>
  <si>
    <t>23:07.6h</t>
  </si>
  <si>
    <t>3.39m</t>
  </si>
  <si>
    <t>3.13m</t>
  </si>
  <si>
    <t>2.64m</t>
  </si>
  <si>
    <t>16.35m</t>
  </si>
  <si>
    <t>17.02m</t>
  </si>
  <si>
    <t>22.39m</t>
  </si>
  <si>
    <t>18.42m</t>
  </si>
  <si>
    <t>Eimear Fox</t>
  </si>
  <si>
    <t>Amy Hessell</t>
  </si>
  <si>
    <t>Claire Lawford</t>
  </si>
  <si>
    <t>6:02.2h</t>
  </si>
  <si>
    <t>19:52.2h</t>
  </si>
  <si>
    <t>24:11.0h</t>
  </si>
  <si>
    <t xml:space="preserve">Waverley-Malvern </t>
  </si>
  <si>
    <t>3.28m</t>
  </si>
  <si>
    <t>9.42m</t>
  </si>
  <si>
    <t>9.57m</t>
  </si>
  <si>
    <t>11:19.1h</t>
  </si>
  <si>
    <t>Daniel Spiteri</t>
  </si>
  <si>
    <t>21:25.9h</t>
  </si>
  <si>
    <t>6.24m</t>
  </si>
  <si>
    <t>Martin Spiteri</t>
  </si>
  <si>
    <t>David Venour</t>
  </si>
  <si>
    <t>4:22.7h</t>
  </si>
  <si>
    <t>4:33.7h</t>
  </si>
  <si>
    <t>17:28.6h</t>
  </si>
  <si>
    <t>James Atkinson</t>
  </si>
  <si>
    <t>17:35.6h</t>
  </si>
  <si>
    <t>18:14.2h</t>
  </si>
  <si>
    <t>Greg Carstairs</t>
  </si>
  <si>
    <t>Trevor Nguyen</t>
  </si>
  <si>
    <t>Samuel Low</t>
  </si>
  <si>
    <t>4:43.1h</t>
  </si>
  <si>
    <t>4:58.4h</t>
  </si>
  <si>
    <t>Michael Holst</t>
  </si>
  <si>
    <t>17:03.0h</t>
  </si>
  <si>
    <t>Marcus Boxall</t>
  </si>
  <si>
    <t>18:30.1h</t>
  </si>
  <si>
    <t>18:56.9h</t>
  </si>
  <si>
    <t>40.98m</t>
  </si>
  <si>
    <t>27.60m</t>
  </si>
  <si>
    <t>Shane Carstairs</t>
  </si>
  <si>
    <t>40.64m</t>
  </si>
  <si>
    <t>26.23m</t>
  </si>
  <si>
    <t>11:38.7h</t>
  </si>
  <si>
    <t>Don</t>
  </si>
  <si>
    <t>4:46.2h</t>
  </si>
  <si>
    <t>Cas</t>
  </si>
  <si>
    <t xml:space="preserve">yes lapscore; </t>
  </si>
  <si>
    <t>2:39.6h</t>
  </si>
  <si>
    <t>27.87m</t>
  </si>
  <si>
    <t>7.06m</t>
  </si>
  <si>
    <t>37.70m</t>
  </si>
  <si>
    <t>9.83m</t>
  </si>
  <si>
    <t>10:30.1h</t>
  </si>
  <si>
    <t>Ken Khuu</t>
  </si>
  <si>
    <t>10:22.2h</t>
  </si>
  <si>
    <t>10:13.8h</t>
  </si>
  <si>
    <t>9:55.7h</t>
  </si>
  <si>
    <t>2:12.7h</t>
  </si>
  <si>
    <t>2:11.5h</t>
  </si>
  <si>
    <t>15.98m</t>
  </si>
  <si>
    <t>yes lapscore; 91cm</t>
  </si>
  <si>
    <t>36.98m</t>
  </si>
  <si>
    <t>Michael Reginald</t>
  </si>
  <si>
    <t>34.70m</t>
  </si>
  <si>
    <t>James (Jimmy) O'Mara</t>
  </si>
  <si>
    <t>11.93m</t>
  </si>
  <si>
    <t>7.74m</t>
  </si>
  <si>
    <t>7.73m</t>
  </si>
  <si>
    <t>19:16.7h</t>
  </si>
  <si>
    <t>Simone Albiston</t>
  </si>
  <si>
    <t>19:17.2h</t>
  </si>
  <si>
    <t>8.85m</t>
  </si>
  <si>
    <t>2:21.4h</t>
  </si>
  <si>
    <t>29.02m</t>
  </si>
  <si>
    <t>15.43m</t>
  </si>
  <si>
    <t>2:28.7h</t>
  </si>
  <si>
    <t>9.11m</t>
  </si>
  <si>
    <t>6.31m</t>
  </si>
  <si>
    <t>2:32.1h</t>
  </si>
  <si>
    <t>2:36.2h</t>
  </si>
  <si>
    <t>9.07m</t>
  </si>
  <si>
    <t>5:07.4h</t>
  </si>
  <si>
    <t>6.99m</t>
  </si>
  <si>
    <t>4:51.5h</t>
  </si>
  <si>
    <t>17.82m</t>
  </si>
  <si>
    <t>4:53.8h</t>
  </si>
  <si>
    <t>4:35.9h</t>
  </si>
  <si>
    <t>31.11m</t>
  </si>
  <si>
    <t>17.40m</t>
  </si>
  <si>
    <t>18.83m</t>
  </si>
  <si>
    <t>Yar</t>
  </si>
  <si>
    <t>2:45.5h</t>
  </si>
  <si>
    <t>3.58m</t>
  </si>
  <si>
    <t>19.00m</t>
  </si>
  <si>
    <t>26.13m</t>
  </si>
  <si>
    <t>4.68m</t>
  </si>
  <si>
    <t>Mark Burgess</t>
  </si>
  <si>
    <t>5:10.0h</t>
  </si>
  <si>
    <t>Martin Lee</t>
  </si>
  <si>
    <t>4:26.0h</t>
  </si>
  <si>
    <t>7.32m</t>
  </si>
  <si>
    <t>35.46m</t>
  </si>
  <si>
    <t>11.86m</t>
  </si>
  <si>
    <t>2.45m</t>
  </si>
  <si>
    <t>2.25m</t>
  </si>
  <si>
    <t>3.01m</t>
  </si>
  <si>
    <t>9:03.7h</t>
  </si>
  <si>
    <t>8:32.9h</t>
  </si>
  <si>
    <t>2:19.3h</t>
  </si>
  <si>
    <t>3.91m</t>
  </si>
  <si>
    <t>16.19m</t>
  </si>
  <si>
    <t>8.30m</t>
  </si>
  <si>
    <t>5.32m</t>
  </si>
  <si>
    <t>3.33m</t>
  </si>
  <si>
    <t>9.84m</t>
  </si>
  <si>
    <t>23.18m</t>
  </si>
  <si>
    <t>3.20m</t>
  </si>
  <si>
    <t>2:28.0h</t>
  </si>
  <si>
    <t>11.41m</t>
  </si>
  <si>
    <t>Kno</t>
  </si>
  <si>
    <t>Valid</t>
  </si>
  <si>
    <t>undefined undefined</t>
  </si>
  <si>
    <t>XOP</t>
  </si>
  <si>
    <t>24.37m</t>
  </si>
  <si>
    <t>39.25m</t>
  </si>
  <si>
    <t>15.37m</t>
  </si>
  <si>
    <t>No team sheet</t>
  </si>
  <si>
    <t>20.64m</t>
  </si>
  <si>
    <t>Valid; DNQ; Event Limit #3135</t>
  </si>
  <si>
    <t>19.10m</t>
  </si>
  <si>
    <t>7.66m</t>
  </si>
  <si>
    <t>8.63m</t>
  </si>
  <si>
    <t>6.92m</t>
  </si>
  <si>
    <t>7.41m</t>
  </si>
  <si>
    <t>15.79m</t>
  </si>
  <si>
    <t>21.08m</t>
  </si>
  <si>
    <t>27.27m</t>
  </si>
  <si>
    <t>40.29m</t>
  </si>
  <si>
    <t>5:01.7h</t>
  </si>
  <si>
    <t>4:51.2h</t>
  </si>
  <si>
    <t>4:44.9h</t>
  </si>
  <si>
    <t>4:38.1h</t>
  </si>
  <si>
    <t>4:31.6h</t>
  </si>
  <si>
    <t>4:46.1h</t>
  </si>
  <si>
    <t>James Mceniry</t>
  </si>
  <si>
    <t>4:39.9h</t>
  </si>
  <si>
    <t>4:26.1h</t>
  </si>
  <si>
    <t>5:23.0h</t>
  </si>
  <si>
    <t>4:45.2h</t>
  </si>
  <si>
    <t>24.93m</t>
  </si>
  <si>
    <t>5:30.0h</t>
  </si>
  <si>
    <t>Elizabeth Holst</t>
  </si>
  <si>
    <t>5:10.5h</t>
  </si>
  <si>
    <t>17.00m</t>
  </si>
  <si>
    <t>21.64m</t>
  </si>
  <si>
    <t>17.35m</t>
  </si>
  <si>
    <t>8:42.1h</t>
  </si>
  <si>
    <t>8:26.8h</t>
  </si>
  <si>
    <t>2:05.2h</t>
  </si>
  <si>
    <t>2:12.8h</t>
  </si>
  <si>
    <t>4.99m</t>
  </si>
  <si>
    <t>3.32m</t>
  </si>
  <si>
    <t>2:16.1h</t>
  </si>
  <si>
    <t>33.09m</t>
  </si>
  <si>
    <t>2:18.8h</t>
  </si>
  <si>
    <t>9.22m</t>
  </si>
  <si>
    <t>9.70m</t>
  </si>
  <si>
    <t>Mea</t>
  </si>
  <si>
    <t>7.23m</t>
  </si>
  <si>
    <t>9.08m</t>
  </si>
  <si>
    <t>35.98m</t>
  </si>
  <si>
    <t>14.93m</t>
  </si>
  <si>
    <t>9.35m</t>
  </si>
  <si>
    <t>17:41.4h</t>
  </si>
  <si>
    <t>17:05.7h</t>
  </si>
  <si>
    <t>Arun Ashok</t>
  </si>
  <si>
    <t>2:20.2h</t>
  </si>
  <si>
    <t>2:11.1h</t>
  </si>
  <si>
    <t>18:20.2h</t>
  </si>
  <si>
    <t>23:10.8h</t>
  </si>
  <si>
    <t>19:21.3h</t>
  </si>
  <si>
    <t>19:21.1h</t>
  </si>
  <si>
    <t>2:28.2h</t>
  </si>
  <si>
    <t>29.29m</t>
  </si>
  <si>
    <t>2:15.0h</t>
  </si>
  <si>
    <t>15.60m</t>
  </si>
  <si>
    <t>6.78m</t>
  </si>
  <si>
    <t>19.88m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</si>
  <si>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</si>
  <si>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</si>
  <si>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</si>
  <si>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</si>
  <si>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</si>
  <si>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</si>
  <si>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</si>
  <si>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</si>
  <si>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</si>
  <si>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</si>
  <si>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</si>
  <si>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</si>
  <si>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TOTAL</t>
  </si>
  <si>
    <t>AV Shield League 2019/20 - Points summary by round</t>
  </si>
  <si>
    <t>Waverley Malvern</t>
  </si>
  <si>
    <t>Gle</t>
  </si>
  <si>
    <t>Mile</t>
  </si>
  <si>
    <t>bonus30; 7.26kg; Event Limit</t>
  </si>
  <si>
    <t>15.84m</t>
  </si>
  <si>
    <t>41.90m</t>
  </si>
  <si>
    <t>5:18.0h</t>
  </si>
  <si>
    <t>5:08.4h</t>
  </si>
  <si>
    <t>4:51.0h</t>
  </si>
  <si>
    <t>1:41.6h</t>
  </si>
  <si>
    <t>1:30.9h</t>
  </si>
  <si>
    <t>14.79m</t>
  </si>
  <si>
    <t>6:34.4h</t>
  </si>
  <si>
    <t>5:38.6h</t>
  </si>
  <si>
    <t>Andrew Baxter</t>
  </si>
  <si>
    <t>5:14.9h</t>
  </si>
  <si>
    <t>Neill Leith</t>
  </si>
  <si>
    <t>5:53.7h</t>
  </si>
  <si>
    <t>1:48.8h</t>
  </si>
  <si>
    <t>bonus30; 4kg</t>
  </si>
  <si>
    <t>bonus30; 3kg</t>
  </si>
  <si>
    <t>17.28m</t>
  </si>
  <si>
    <t>2:31.5h</t>
  </si>
  <si>
    <t>4:42.6h</t>
  </si>
  <si>
    <t>7.02m</t>
  </si>
  <si>
    <t>2:06.5h</t>
  </si>
  <si>
    <t>Box</t>
  </si>
  <si>
    <t>36.56m</t>
  </si>
  <si>
    <t>11:46.7h</t>
  </si>
  <si>
    <t>2:07.5h</t>
  </si>
  <si>
    <t>15.73m</t>
  </si>
  <si>
    <t>1kg; TF57</t>
  </si>
  <si>
    <t>Michael Fawkner</t>
  </si>
  <si>
    <t>600g; TF57</t>
  </si>
  <si>
    <t>15.39m</t>
  </si>
  <si>
    <t>12:42.9h</t>
  </si>
  <si>
    <t>2:10.5h</t>
  </si>
  <si>
    <t>Craig Sanford</t>
  </si>
  <si>
    <t>15.76m</t>
  </si>
  <si>
    <t>4kg weight; 3kg</t>
  </si>
  <si>
    <t>26.34m</t>
  </si>
  <si>
    <t>38.74m</t>
  </si>
  <si>
    <t>13:31.8h</t>
  </si>
  <si>
    <t>2:37.3h</t>
  </si>
  <si>
    <t>Madeline Daws</t>
  </si>
  <si>
    <t>15.78m</t>
  </si>
  <si>
    <t>7.58m</t>
  </si>
  <si>
    <t>21.62m</t>
  </si>
  <si>
    <t>James McEniry</t>
  </si>
  <si>
    <t>Relays</t>
  </si>
  <si>
    <t>Round</t>
  </si>
  <si>
    <t>Athletes</t>
  </si>
  <si>
    <t>Grand Total</t>
  </si>
  <si>
    <t>Count of Performance</t>
  </si>
  <si>
    <t>(blank)</t>
  </si>
  <si>
    <t>Sex</t>
  </si>
  <si>
    <t>Result</t>
  </si>
  <si>
    <t>F</t>
  </si>
  <si>
    <t>Min of Result</t>
  </si>
  <si>
    <t>M</t>
  </si>
  <si>
    <t>(Multiple Items)</t>
  </si>
  <si>
    <t>estimated as no time recorded</t>
  </si>
  <si>
    <t>Max of Result</t>
  </si>
  <si>
    <t>Sum of Points</t>
  </si>
  <si>
    <t>Waverley-Malvern AV Shield League Results 2019/20 - Track</t>
  </si>
  <si>
    <t>Waverley-Malvern AV Shield League Results 2019/20 - Field</t>
  </si>
  <si>
    <t>Field</t>
  </si>
  <si>
    <t>Track</t>
  </si>
  <si>
    <t>Fra</t>
  </si>
  <si>
    <t>28.85m</t>
  </si>
  <si>
    <t>31.35m</t>
  </si>
  <si>
    <t>42.00m</t>
  </si>
  <si>
    <t>4:56.7h</t>
  </si>
  <si>
    <t>4:37.8h</t>
  </si>
  <si>
    <t>14.67m</t>
  </si>
  <si>
    <t>1kg. TF57</t>
  </si>
  <si>
    <t>600g. TF57</t>
  </si>
  <si>
    <t>5:23.3h</t>
  </si>
  <si>
    <t>2:49.5h</t>
  </si>
  <si>
    <t>16.81m</t>
  </si>
  <si>
    <t>18.41m</t>
  </si>
  <si>
    <t>38.16m</t>
  </si>
  <si>
    <t xml:space="preserve"> = season best</t>
  </si>
  <si>
    <t>_Rin</t>
  </si>
  <si>
    <t>2:48.7h</t>
  </si>
  <si>
    <t>Lilly Taylor</t>
  </si>
  <si>
    <t>2:41.4h</t>
  </si>
  <si>
    <t>25:53.8h</t>
  </si>
  <si>
    <t>21:51.7h</t>
  </si>
  <si>
    <t>Aislinn Jansen</t>
  </si>
  <si>
    <t>3:22.3h</t>
  </si>
  <si>
    <t>34:44.8h</t>
  </si>
  <si>
    <t>32:06.8h</t>
  </si>
  <si>
    <t>Myai Pham</t>
  </si>
  <si>
    <t>23:45.5h</t>
  </si>
  <si>
    <t>13:57.7h</t>
  </si>
  <si>
    <t>41.12m</t>
  </si>
  <si>
    <t>Nicholas Spiteri</t>
  </si>
  <si>
    <t>19:23.1h</t>
  </si>
  <si>
    <t>23:56.3h</t>
  </si>
  <si>
    <t>21:47.5h</t>
  </si>
  <si>
    <t>21:41.3h</t>
  </si>
  <si>
    <t>Reamonn Jansen</t>
  </si>
  <si>
    <t>9:44.6h</t>
  </si>
  <si>
    <t>27.75m</t>
  </si>
  <si>
    <t>18:46.4h</t>
  </si>
  <si>
    <t>17:56.0h</t>
  </si>
  <si>
    <t>22:23.9h</t>
  </si>
  <si>
    <t>18:26.6h</t>
  </si>
  <si>
    <t>Damien Bertram</t>
  </si>
  <si>
    <t>18:16.9h</t>
  </si>
  <si>
    <t>Ryan Bentley</t>
  </si>
  <si>
    <t>20:08.1h</t>
  </si>
  <si>
    <t>_Wer</t>
  </si>
  <si>
    <t>_Kno</t>
  </si>
  <si>
    <t>9.65m</t>
  </si>
  <si>
    <t>13.77m</t>
  </si>
  <si>
    <t>3.35m</t>
  </si>
  <si>
    <t>_Don</t>
  </si>
  <si>
    <t>4:45.7h</t>
  </si>
  <si>
    <t>13.92m</t>
  </si>
  <si>
    <t>41.16m</t>
  </si>
  <si>
    <t>24.86m</t>
  </si>
  <si>
    <t>37.97m</t>
  </si>
  <si>
    <t>18.92m</t>
  </si>
  <si>
    <t>42.28m</t>
  </si>
  <si>
    <t>16.07m</t>
  </si>
  <si>
    <t>8.83m</t>
  </si>
  <si>
    <t>9.34m</t>
  </si>
  <si>
    <t>2:30.5h</t>
  </si>
  <si>
    <t>2:13.8h</t>
  </si>
  <si>
    <t>4:27.5h</t>
  </si>
  <si>
    <t>15.74m</t>
  </si>
  <si>
    <t>Errol Amerasekera</t>
  </si>
  <si>
    <t>22.03m</t>
  </si>
  <si>
    <t>12.99m</t>
  </si>
  <si>
    <t>John Dolfini</t>
  </si>
  <si>
    <t>18.49m</t>
  </si>
  <si>
    <t>15.25m</t>
  </si>
  <si>
    <t>3.37m</t>
  </si>
  <si>
    <t>5.81m</t>
  </si>
  <si>
    <t>(All)</t>
  </si>
  <si>
    <t>_Box</t>
  </si>
  <si>
    <t>20:30.2h</t>
  </si>
  <si>
    <t>6.83m</t>
  </si>
  <si>
    <t>29.37m</t>
  </si>
  <si>
    <t>2.65m</t>
  </si>
  <si>
    <t>7.57m</t>
  </si>
  <si>
    <t>6.90m</t>
  </si>
  <si>
    <t>7.40m</t>
  </si>
  <si>
    <t>2:09.8h</t>
  </si>
  <si>
    <t>19:07.3h</t>
  </si>
  <si>
    <t>20:24.1h</t>
  </si>
  <si>
    <t>12.82m</t>
  </si>
  <si>
    <t>39.99m</t>
  </si>
  <si>
    <t>15.95m</t>
  </si>
  <si>
    <t>21:25.1h</t>
  </si>
  <si>
    <t>37.04m</t>
  </si>
  <si>
    <t>Jimmy O'Mara</t>
  </si>
  <si>
    <t>25.29m</t>
  </si>
  <si>
    <t>2:13.2h</t>
  </si>
  <si>
    <t>2:05.5h</t>
  </si>
  <si>
    <t>2:06.3h</t>
  </si>
  <si>
    <t>18:31.7h</t>
  </si>
  <si>
    <t>13.62m</t>
  </si>
  <si>
    <t>_Abe</t>
  </si>
  <si>
    <t>11.49m</t>
  </si>
  <si>
    <t>23.01m</t>
  </si>
  <si>
    <t>Rounds</t>
  </si>
  <si>
    <t>2000 Walk</t>
  </si>
  <si>
    <t>No. Rounds</t>
  </si>
  <si>
    <t>Athlete</t>
  </si>
  <si>
    <t>_Lak</t>
  </si>
  <si>
    <t>29.85m</t>
  </si>
  <si>
    <t>37.10m</t>
  </si>
  <si>
    <t>7.04m</t>
  </si>
  <si>
    <t>7.97m</t>
  </si>
  <si>
    <t>7.65m</t>
  </si>
  <si>
    <t>7.51m</t>
  </si>
  <si>
    <t>2:06.8h</t>
  </si>
  <si>
    <t>10:34.0h</t>
  </si>
  <si>
    <t>14.31m</t>
  </si>
  <si>
    <t>41.14m</t>
  </si>
  <si>
    <t>5.46m</t>
  </si>
  <si>
    <t>15.52m</t>
  </si>
  <si>
    <t>7.47m</t>
  </si>
  <si>
    <t>9.63m</t>
  </si>
  <si>
    <t>29.39m</t>
  </si>
  <si>
    <t>2:11.0h</t>
  </si>
  <si>
    <t>2:10.2h</t>
  </si>
  <si>
    <t>1.40m</t>
  </si>
  <si>
    <t>5.71m</t>
  </si>
  <si>
    <t>4kg. TF57</t>
  </si>
  <si>
    <t>PR Final</t>
  </si>
  <si>
    <t>PR FiNAL</t>
  </si>
  <si>
    <t>5.83m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</si>
</sst>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:ss.00"/>
    <numFmt numFmtId="165" formatCode="m:ss.0"/>
    <numFmt numFmtId="166" formatCode="&quot;Y&quot;;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8">
    <xf numFmtId="0" fontId="0" fillId="0" borderId="0" xfId="0"/>
    <xf numFmtId="0" fontId="17" fillId="33" borderId="0" xfId="0" applyFont="1" applyFill="1" applyAlignment="1">
      <alignment horizontal="right"/>
    </xf>
    <xf numFmtId="0" fontId="0" fillId="0" borderId="10" xfId="0" applyBorder="1"/>
    <xf numFmtId="0" fontId="0" fillId="0" borderId="11" xfId="0" applyBorder="1"/>
    <xf numFmtId="0" fontId="18" fillId="0" borderId="0" xfId="0" applyFont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3" fontId="0" fillId="0" borderId="14" xfId="0" applyNumberFormat="1" applyBorder="1"/>
    <xf numFmtId="3" fontId="0" fillId="0" borderId="14" xfId="0" applyNumberFormat="1" applyFill="1" applyBorder="1"/>
    <xf numFmtId="3" fontId="0" fillId="34" borderId="14" xfId="0" applyNumberFormat="1" applyFill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22" xfId="0" applyFill="1" applyBorder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pivotButton="1" applyAlignment="1">
      <alignment horizontal="left"/>
    </xf>
    <xf numFmtId="2" fontId="0" fillId="0" borderId="0" xfId="0" applyNumberFormat="1"/>
    <xf numFmtId="0" fontId="0" fillId="34" borderId="0" xfId="0" applyFill="1"/>
    <xf numFmtId="0" fontId="0" fillId="0" borderId="24" xfId="0" applyBorder="1" applyAlignment="1">
      <alignment horizontal="left"/>
    </xf>
    <xf numFmtId="2" fontId="0" fillId="0" borderId="25" xfId="0" applyNumberFormat="1" applyBorder="1"/>
    <xf numFmtId="0" fontId="0" fillId="0" borderId="22" xfId="0" applyBorder="1" applyAlignment="1">
      <alignment horizontal="left"/>
    </xf>
    <xf numFmtId="2" fontId="0" fillId="0" borderId="0" xfId="0" applyNumberFormat="1" applyBorder="1"/>
    <xf numFmtId="165" fontId="0" fillId="0" borderId="0" xfId="0" applyNumberFormat="1" applyBorder="1"/>
    <xf numFmtId="0" fontId="0" fillId="0" borderId="26" xfId="0" applyBorder="1" applyAlignment="1">
      <alignment horizontal="left"/>
    </xf>
    <xf numFmtId="165" fontId="0" fillId="0" borderId="27" xfId="0" applyNumberFormat="1" applyBorder="1"/>
    <xf numFmtId="2" fontId="0" fillId="0" borderId="28" xfId="0" applyNumberFormat="1" applyBorder="1"/>
    <xf numFmtId="2" fontId="0" fillId="0" borderId="29" xfId="0" applyNumberFormat="1" applyBorder="1"/>
    <xf numFmtId="165" fontId="0" fillId="0" borderId="29" xfId="0" applyNumberFormat="1" applyBorder="1"/>
    <xf numFmtId="165" fontId="0" fillId="0" borderId="30" xfId="0" applyNumberFormat="1" applyBorder="1"/>
    <xf numFmtId="2" fontId="0" fillId="0" borderId="24" xfId="0" applyNumberFormat="1" applyBorder="1"/>
    <xf numFmtId="2" fontId="0" fillId="0" borderId="22" xfId="0" applyNumberFormat="1" applyBorder="1"/>
    <xf numFmtId="165" fontId="0" fillId="0" borderId="22" xfId="0" applyNumberFormat="1" applyBorder="1"/>
    <xf numFmtId="165" fontId="0" fillId="0" borderId="26" xfId="0" applyNumberFormat="1" applyBorder="1"/>
    <xf numFmtId="0" fontId="0" fillId="0" borderId="24" xfId="0" applyBorder="1"/>
    <xf numFmtId="0" fontId="0" fillId="0" borderId="22" xfId="0" applyBorder="1"/>
    <xf numFmtId="0" fontId="0" fillId="0" borderId="26" xfId="0" applyBorder="1"/>
    <xf numFmtId="0" fontId="19" fillId="0" borderId="0" xfId="0" applyFont="1" applyAlignment="1">
      <alignment horizontal="left"/>
    </xf>
    <xf numFmtId="2" fontId="0" fillId="0" borderId="27" xfId="0" applyNumberFormat="1" applyBorder="1"/>
    <xf numFmtId="2" fontId="0" fillId="0" borderId="30" xfId="0" applyNumberFormat="1" applyBorder="1"/>
    <xf numFmtId="2" fontId="0" fillId="0" borderId="26" xfId="0" applyNumberFormat="1" applyBorder="1"/>
    <xf numFmtId="47" fontId="0" fillId="0" borderId="0" xfId="0" applyNumberFormat="1" applyAlignment="1">
      <alignment horizontal="left"/>
    </xf>
    <xf numFmtId="3" fontId="0" fillId="0" borderId="0" xfId="0" applyNumberFormat="1"/>
    <xf numFmtId="3" fontId="17" fillId="0" borderId="0" xfId="0" applyNumberFormat="1" applyFont="1"/>
    <xf numFmtId="3" fontId="0" fillId="34" borderId="0" xfId="0" applyNumberFormat="1" applyFill="1"/>
    <xf numFmtId="3" fontId="0" fillId="0" borderId="0" xfId="0" applyNumberFormat="1" applyFill="1"/>
    <xf numFmtId="0" fontId="17" fillId="0" borderId="0" xfId="0" applyFont="1"/>
    <xf numFmtId="0" fontId="0" fillId="0" borderId="0" xfId="0" applyFill="1"/>
    <xf numFmtId="3" fontId="0" fillId="34" borderId="17" xfId="0" applyNumberFormat="1" applyFill="1" applyBorder="1"/>
    <xf numFmtId="3" fontId="0" fillId="34" borderId="13" xfId="0" applyNumberFormat="1" applyFill="1" applyBorder="1"/>
    <xf numFmtId="0" fontId="0" fillId="0" borderId="0" xfId="0" applyBorder="1"/>
    <xf numFmtId="3" fontId="0" fillId="0" borderId="17" xfId="0" applyNumberFormat="1" applyFill="1" applyBorder="1"/>
    <xf numFmtId="0" fontId="0" fillId="0" borderId="23" xfId="0" applyBorder="1"/>
    <xf numFmtId="0" fontId="0" fillId="0" borderId="0" xfId="0" applyAlignment="1">
      <alignment horizontal="right"/>
    </xf>
    <xf numFmtId="0" fontId="16" fillId="35" borderId="23" xfId="0" applyFont="1" applyFill="1" applyBorder="1"/>
    <xf numFmtId="166" fontId="0" fillId="0" borderId="23" xfId="0" applyNumberFormat="1" applyBorder="1" applyAlignment="1">
      <alignment horizontal="center"/>
    </xf>
    <xf numFmtId="0" fontId="16" fillId="35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6" fillId="36" borderId="23" xfId="0" applyFont="1" applyFill="1" applyBorder="1"/>
    <xf numFmtId="0" fontId="16" fillId="36" borderId="23" xfId="0" applyFont="1" applyFill="1" applyBorder="1" applyAlignment="1">
      <alignment horizontal="center"/>
    </xf>
    <xf numFmtId="1" fontId="16" fillId="36" borderId="23" xfId="0" applyNumberFormat="1" applyFont="1" applyFill="1" applyBorder="1" applyAlignment="1">
      <alignment horizontal="center"/>
    </xf>
    <xf numFmtId="166" fontId="0" fillId="34" borderId="23" xfId="0" applyNumberFormat="1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0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236">
    <dxf>
      <numFmt numFmtId="3" formatCode="#,##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3" formatCode="#,##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left"/>
    </dxf>
    <dxf>
      <alignment horizontal="left"/>
    </dxf>
    <dxf>
      <alignment horizontal="left"/>
    </dxf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</dxf>
    <dxf>
      <numFmt numFmtId="2" formatCode="0.00"/>
    </dxf>
    <dxf>
      <numFmt numFmtId="165" formatCode="m:ss.0"/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2" formatCode="0.00"/>
    </dxf>
    <dxf>
      <numFmt numFmtId="2" formatCode="0.0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horizontal="left"/>
    </dxf>
    <dxf>
      <alignment horizontal="right"/>
    </dxf>
    <dxf>
      <alignment horizontal="left"/>
    </dxf>
    <dxf>
      <alignment horizontal="right"/>
    </dxf>
    <dxf>
      <alignment horizontal="left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numFmt numFmtId="3" formatCode="#,##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" formatCode="#,##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" formatCode="#,##0"/>
    </dxf>
    <dxf>
      <alignment horizontal="left"/>
    </dxf>
    <dxf>
      <alignment horizontal="left"/>
    </dxf>
    <dxf>
      <alignment horizontal="left"/>
    </dxf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</dxf>
    <dxf>
      <numFmt numFmtId="2" formatCode="0.00"/>
    </dxf>
    <dxf>
      <numFmt numFmtId="165" formatCode="m:ss.0"/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2" formatCode="0.00"/>
    </dxf>
    <dxf>
      <numFmt numFmtId="2" formatCode="0.00"/>
    </dxf>
    <dxf>
      <alignment horizontal="left"/>
    </dxf>
    <dxf>
      <alignment horizontal="left"/>
    </dxf>
    <dxf>
      <alignment horizontal="left"/>
    </dxf>
    <dxf>
      <numFmt numFmtId="165" formatCode="m:ss.0"/>
    </dxf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</dxf>
    <dxf>
      <numFmt numFmtId="165" formatCode="m:ss.0"/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2" formatCode="0.0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horizontal="left"/>
    </dxf>
    <dxf>
      <numFmt numFmtId="2" formatCode="0.00"/>
    </dxf>
    <dxf>
      <fill>
        <patternFill>
          <bgColor rgb="FFFFFF00"/>
        </patternFill>
      </fill>
    </dxf>
    <dxf>
      <alignment horizontal="left"/>
    </dxf>
    <dxf>
      <alignment horizontal="left"/>
    </dxf>
    <dxf>
      <alignment horizontal="left"/>
    </dxf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</dxf>
    <dxf>
      <numFmt numFmtId="2" formatCode="0.00"/>
    </dxf>
    <dxf>
      <numFmt numFmtId="165" formatCode="m:ss.0"/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2" formatCode="0.00"/>
    </dxf>
    <dxf>
      <numFmt numFmtId="2" formatCode="0.00"/>
    </dxf>
    <dxf>
      <alignment horizontal="left"/>
    </dxf>
    <dxf>
      <alignment horizontal="left"/>
    </dxf>
    <dxf>
      <alignment horizontal="left"/>
    </dxf>
    <dxf>
      <numFmt numFmtId="165" formatCode="m:ss.0"/>
    </dxf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</dxf>
    <dxf>
      <numFmt numFmtId="165" formatCode="m:ss.0"/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2" formatCode="0.0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horizontal="left"/>
    </dxf>
    <dxf>
      <numFmt numFmtId="2" formatCode="0.00"/>
    </dxf>
    <dxf>
      <fill>
        <patternFill>
          <bgColor rgb="FFFFFF00"/>
        </patternFill>
      </fill>
    </dxf>
    <dxf>
      <alignment horizontal="left"/>
    </dxf>
    <dxf>
      <alignment horizontal="left"/>
    </dxf>
    <dxf>
      <alignment horizontal="left"/>
    </dxf>
    <dxf>
      <numFmt numFmtId="165" formatCode="m:ss.0"/>
    </dxf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</dxf>
    <dxf>
      <numFmt numFmtId="165" formatCode="m:ss.0"/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2" formatCode="0.0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horizontal="left"/>
    </dxf>
    <dxf>
      <numFmt numFmtId="2" formatCode="0.00"/>
    </dxf>
    <dxf>
      <numFmt numFmtId="3" formatCode="#,##0"/>
    </dxf>
    <dxf>
      <numFmt numFmtId="3" formatCode="#,##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" formatCode="#,##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" formatCode="#,##0"/>
    </dxf>
    <dxf>
      <alignment horizontal="left"/>
    </dxf>
    <dxf>
      <alignment horizontal="left"/>
    </dxf>
    <dxf>
      <alignment horizontal="left"/>
    </dxf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</dxf>
    <dxf>
      <numFmt numFmtId="2" formatCode="0.00"/>
    </dxf>
    <dxf>
      <numFmt numFmtId="165" formatCode="m:ss.0"/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2" formatCode="0.00"/>
    </dxf>
    <dxf>
      <numFmt numFmtId="2" formatCode="0.00"/>
    </dxf>
    <dxf>
      <alignment horizontal="left"/>
    </dxf>
    <dxf>
      <alignment horizontal="left"/>
    </dxf>
    <dxf>
      <alignment horizontal="left"/>
    </dxf>
    <dxf>
      <numFmt numFmtId="165" formatCode="m:ss.0"/>
    </dxf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</dxf>
    <dxf>
      <numFmt numFmtId="165" formatCode="m:ss.0"/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2" formatCode="0.0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horizontal="left"/>
    </dxf>
    <dxf>
      <numFmt numFmtId="2" formatCode="0.00"/>
    </dxf>
    <dxf>
      <numFmt numFmtId="3" formatCode="#,##0"/>
    </dxf>
    <dxf>
      <numFmt numFmtId="3" formatCode="#,##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" formatCode="#,##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" formatCode="#,##0"/>
    </dxf>
    <dxf>
      <alignment horizontal="left"/>
    </dxf>
    <dxf>
      <alignment horizontal="left"/>
    </dxf>
    <dxf>
      <alignment horizontal="left"/>
    </dxf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</dxf>
    <dxf>
      <numFmt numFmtId="2" formatCode="0.00"/>
    </dxf>
    <dxf>
      <numFmt numFmtId="165" formatCode="m:ss.0"/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2" formatCode="0.00"/>
    </dxf>
    <dxf>
      <numFmt numFmtId="2" formatCode="0.00"/>
    </dxf>
    <dxf>
      <alignment horizontal="left"/>
    </dxf>
    <dxf>
      <alignment horizontal="left"/>
    </dxf>
    <dxf>
      <alignment horizontal="left"/>
    </dxf>
    <dxf>
      <numFmt numFmtId="165" formatCode="m:ss.0"/>
    </dxf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</dxf>
    <dxf>
      <numFmt numFmtId="165" formatCode="m:ss.0"/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2" formatCode="0.0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horizontal="left"/>
    </dxf>
    <dxf>
      <numFmt numFmtId="2" formatCode="0.00"/>
    </dxf>
    <dxf>
      <fill>
        <patternFill>
          <bgColor rgb="FF92D050"/>
        </patternFill>
      </fill>
    </dxf>
    <dxf>
      <numFmt numFmtId="3" formatCode="#,##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" formatCode="#,##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" formatCode="#,##0"/>
    </dxf>
    <dxf>
      <numFmt numFmtId="2" formatCode="0.00"/>
    </dxf>
    <dxf>
      <numFmt numFmtId="2" formatCode="0.00"/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numFmt numFmtId="165" formatCode="m:ss.0"/>
    </dxf>
    <dxf>
      <numFmt numFmtId="2" formatCode="0.00"/>
    </dxf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</dxf>
    <dxf>
      <alignment horizontal="left"/>
    </dxf>
    <dxf>
      <alignment horizontal="left"/>
    </dxf>
    <dxf>
      <alignment horizontal="left"/>
    </dxf>
    <dxf>
      <numFmt numFmtId="2" formatCode="0.00"/>
    </dxf>
    <dxf>
      <alignment horizontal="left"/>
    </dxf>
    <dxf>
      <border>
        <left style="thin">
          <color indexed="64"/>
        </left>
      </border>
    </dxf>
    <dxf>
      <numFmt numFmtId="2" formatCode="0.00"/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numFmt numFmtId="165" formatCode="m:ss.0"/>
    </dxf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</dxf>
    <dxf>
      <numFmt numFmtId="165" formatCode="m:ss.0"/>
    </dxf>
    <dxf>
      <alignment horizontal="left"/>
    </dxf>
    <dxf>
      <alignment horizontal="left"/>
    </dxf>
    <dxf>
      <alignment horizontal="lef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0</xdr:row>
      <xdr:rowOff>38101</xdr:rowOff>
    </xdr:from>
    <xdr:to>
      <xdr:col>21</xdr:col>
      <xdr:colOff>152400</xdr:colOff>
      <xdr:row>0</xdr:row>
      <xdr:rowOff>295275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81BA390-6094-4641-A91F-63167004E97B}"/>
            </a:ext>
          </a:extLst>
        </xdr:cNvPr>
        <xdr:cNvSpPr txBox="1"/>
      </xdr:nvSpPr>
      <xdr:spPr>
        <a:xfrm>
          <a:off x="10763250" y="38101"/>
          <a:ext cx="3181350" cy="25717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Filter for your name in H1 to see all</a:t>
          </a:r>
          <a:r>
            <a:rPr lang="en-AU" sz="1100" baseline="0"/>
            <a:t> of your results.</a:t>
          </a:r>
          <a:endParaRPr lang="en-AU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jaga" refreshedDate="43886.933035416667" createdVersion="6" refreshedVersion="6" minRefreshableVersion="3" recordCount="532" xr:uid="{2637616F-3842-4B20-A8FD-057FFBD7A5C5}">
  <cacheSource type="worksheet">
    <worksheetSource ref="A1:O1048576" sheet="All Results"/>
  </cacheSource>
  <cacheFields count="15">
    <cacheField name="Round" numFmtId="0">
      <sharedItems containsBlank="1" containsMixedTypes="1" containsNumber="1" containsInteger="1" minValue="1" maxValue="12" count="14">
        <n v="1"/>
        <n v="2"/>
        <n v="3"/>
        <n v="4"/>
        <n v="5"/>
        <n v="6"/>
        <n v="7"/>
        <n v="8"/>
        <n v="9"/>
        <n v="10"/>
        <n v="11"/>
        <n v="12"/>
        <s v="PR Final"/>
        <m/>
      </sharedItems>
    </cacheField>
    <cacheField name="Club" numFmtId="0">
      <sharedItems containsBlank="1"/>
    </cacheField>
    <cacheField name="Division" numFmtId="0">
      <sharedItems containsString="0" containsBlank="1" containsNumber="1" containsInteger="1" minValue="4" maxValue="4"/>
    </cacheField>
    <cacheField name="Grade" numFmtId="0">
      <sharedItems containsBlank="1"/>
    </cacheField>
    <cacheField name="Discipline" numFmtId="0">
      <sharedItems containsBlank="1" count="15">
        <s v="Run"/>
        <s v="Hurdles"/>
        <s v="Walk"/>
        <s v="Long Jump"/>
        <s v="Javelin"/>
        <s v="Discus"/>
        <s v="Relay"/>
        <s v="Triple Jump"/>
        <s v="High Jump"/>
        <s v="Shot Put"/>
        <s v="Hammer"/>
        <s v="Pole Vault"/>
        <s v="Mile"/>
        <s v="Steeple"/>
        <m/>
      </sharedItems>
    </cacheField>
    <cacheField name="Distance" numFmtId="0">
      <sharedItems containsString="0" containsBlank="1" containsNumber="1" containsInteger="1" minValue="1" maxValue="5000" count="14">
        <n v="100"/>
        <n v="400"/>
        <n v="80"/>
        <n v="3000"/>
        <m/>
        <n v="1500"/>
        <n v="5000"/>
        <n v="200"/>
        <n v="800"/>
        <n v="1600"/>
        <n v="60"/>
        <n v="600"/>
        <n v="1"/>
        <n v="2000"/>
      </sharedItems>
    </cacheField>
    <cacheField name="BibNbr" numFmtId="0">
      <sharedItems containsString="0" containsBlank="1" containsNumber="1" containsInteger="1" minValue="91" maxValue="6022"/>
    </cacheField>
    <cacheField name="Name" numFmtId="0">
      <sharedItems containsBlank="1" count="44">
        <s v="Christine Bridle"/>
        <s v="Linda Buttigieg"/>
        <s v="Jay Wright"/>
        <s v="Janice Marston"/>
        <s v="Eimear Fox"/>
        <s v="Amy Hessell"/>
        <s v="Claire Lawford"/>
        <s v="Waverley-Malvern "/>
        <s v="Daniel Spiteri"/>
        <s v="Martin Spiteri"/>
        <s v="David Venour"/>
        <s v="James Atkinson"/>
        <s v="Greg Carstairs"/>
        <s v="Trevor Nguyen"/>
        <s v="Samuel Low"/>
        <s v="Michael Holst"/>
        <s v="Marcus Boxall"/>
        <s v="Shane Carstairs"/>
        <s v="Simone Albiston"/>
        <s v="Jimmy O'Mara"/>
        <s v="Michael Reginald"/>
        <s v="Ken Khuu"/>
        <s v="Martin Lee"/>
        <s v="Mark Burgess"/>
        <s v="undefined undefined"/>
        <s v="Elizabeth Holst"/>
        <s v="James Mceniry"/>
        <s v="Arun Ashok"/>
        <s v="Neill Leith"/>
        <s v="Andrew Baxter"/>
        <s v="Madeline Daws"/>
        <s v="Craig Sanford"/>
        <s v="Michael Fawkner"/>
        <s v="Lilly Taylor"/>
        <s v="Aislinn Jansen"/>
        <s v="Myai Pham"/>
        <s v="Nicholas Spiteri"/>
        <s v="Reamonn Jansen"/>
        <s v="Damien Bertram"/>
        <s v="Ryan Bentley"/>
        <s v="Errol Amerasekera"/>
        <s v="John Dolfini"/>
        <m/>
        <s v="James (Jimmy) O'Mara" u="1"/>
      </sharedItems>
    </cacheField>
    <cacheField name="Performance" numFmtId="0">
      <sharedItems containsDate="1" containsBlank="1" containsMixedTypes="1" minDate="1899-12-30T00:01:51" maxDate="1899-12-31T13:26:04"/>
    </cacheField>
    <cacheField name="Wind" numFmtId="0">
      <sharedItems containsString="0" containsBlank="1" containsNumber="1" minValue="-5.3" maxValue="2.2000000000000002"/>
    </cacheField>
    <cacheField name="Points" numFmtId="0">
      <sharedItems containsString="0" containsBlank="1" containsNumber="1" containsInteger="1" minValue="0" maxValue="1192"/>
    </cacheField>
    <cacheField name="Notes" numFmtId="0">
      <sharedItems containsBlank="1"/>
    </cacheField>
    <cacheField name="Venue" numFmtId="0">
      <sharedItems containsBlank="1"/>
    </cacheField>
    <cacheField name="Sex" numFmtId="0">
      <sharedItems containsBlank="1" count="4">
        <s v="F"/>
        <s v="M"/>
        <s v="X"/>
        <m/>
      </sharedItems>
    </cacheField>
    <cacheField name="Result" numFmtId="0">
      <sharedItems containsString="0" containsBlank="1" containsNumber="1" minValue="0" maxValue="86.2" count="448">
        <n v="16.96"/>
        <n v="16.190000000000001"/>
        <n v="19.190000000000001"/>
        <n v="0"/>
        <n v="86.2"/>
        <n v="19.53"/>
        <n v="1.6060185185185184E-2"/>
        <n v="3.39"/>
        <n v="3.13"/>
        <n v="2.64"/>
        <n v="16.350000000000001"/>
        <n v="17.02"/>
        <n v="22.39"/>
        <n v="18.420000000000002"/>
        <n v="15.67"/>
        <n v="3.6874999999999998E-3"/>
        <n v="4.1921296296296299E-3"/>
        <n v="1.379861111111111E-2"/>
        <n v="1.6793981481481483E-2"/>
        <n v="65.08"/>
        <n v="3.28"/>
        <n v="9.42"/>
        <n v="14.11"/>
        <n v="67.14"/>
        <n v="1.488310185185185E-2"/>
        <n v="62.57"/>
        <n v="3.0405092592592589E-3"/>
        <n v="3.1678240740740742E-3"/>
        <n v="1.2136574074074076E-2"/>
        <n v="1.2217592592592592E-2"/>
        <n v="1.2664351851851852E-2"/>
        <n v="12.35"/>
        <n v="59.02"/>
        <n v="3.2766203703703707E-3"/>
        <n v="3.4537037037037036E-3"/>
        <n v="1.1840277777777778E-2"/>
        <n v="1.2848379629629628E-2"/>
        <n v="1.3158564814814816E-2"/>
        <n v="3.76"/>
        <n v="40.98"/>
        <n v="27.6"/>
        <n v="40.64"/>
        <n v="26.23"/>
        <n v="35.4"/>
        <n v="1.3393518518518518E-2"/>
        <n v="1.3387731481481481E-2"/>
        <n v="6.87"/>
        <n v="1.05"/>
        <n v="7.73"/>
        <n v="30.07"/>
        <n v="31.27"/>
        <n v="1.8472222222222223E-3"/>
        <n v="8.0868055555555554E-3"/>
        <n v="4.75"/>
        <n v="11.93"/>
        <n v="34.700000000000003"/>
        <n v="36.979999999999997"/>
        <n v="1.5219907407407411E-3"/>
        <n v="1.5358796296296294E-3"/>
        <n v="6.8946759259259256E-3"/>
        <n v="7.1041666666666675E-3"/>
        <n v="7.2013888888888882E-3"/>
        <n v="12.38"/>
        <n v="15.87"/>
        <n v="26.01"/>
        <n v="31.39"/>
        <n v="1.5798611111111111E-3"/>
        <n v="1.5624999999999999E-3"/>
        <n v="7.292824074074074E-3"/>
        <n v="7.8599537037037041E-3"/>
        <n v="9.83"/>
        <n v="8.77"/>
        <n v="37.700000000000003"/>
        <n v="7.06"/>
        <n v="27.87"/>
        <n v="16.739999999999998"/>
        <n v="5.9363425925925929E-3"/>
        <n v="6.2928240740740748E-3"/>
        <n v="19.29"/>
        <n v="3.3"/>
        <n v="3.01"/>
        <n v="2.25"/>
        <n v="15.98"/>
        <n v="15.41"/>
        <n v="12.01"/>
        <n v="21.73"/>
        <n v="17.82"/>
        <n v="15.65"/>
        <n v="3.4"/>
        <n v="11.86"/>
        <n v="35.46"/>
        <n v="3.0787037037037037E-3"/>
        <n v="3.5879629629629629E-3"/>
        <n v="12.83"/>
        <n v="25.53"/>
        <n v="3.3888888888888888E-3"/>
        <n v="3.4004629629629628E-3"/>
        <n v="2.8040509259259255E-3"/>
        <n v="4.68"/>
        <n v="26.13"/>
        <n v="8.9700000000000006"/>
        <n v="19"/>
        <n v="3.2"/>
        <n v="3.31"/>
        <n v="1.07"/>
        <n v="7.66"/>
        <n v="8.3000000000000007"/>
        <n v="19.100000000000001"/>
        <n v="60.74"/>
        <n v="1.8736111111111113E-3"/>
        <n v="3.64"/>
        <n v="20.64"/>
        <n v="8.91"/>
        <n v="50.8"/>
        <n v="1.2875E-3"/>
        <n v="3.3719907407407409E-3"/>
        <n v="3.5031249999999997E-3"/>
        <n v="6.6693287037037042E-3"/>
        <n v="4.7"/>
        <n v="15.37"/>
        <n v="9.57"/>
        <n v="6.64"/>
        <n v="39.25"/>
        <n v="24.37"/>
        <n v="3.0843749999999999E-3"/>
        <n v="3.4627314814814816E-3"/>
        <n v="80.03"/>
        <n v="84.19"/>
        <n v="5.8657407407407408E-3"/>
        <n v="6.0428240740740746E-3"/>
        <n v="3.19"/>
        <n v="2.4500000000000002"/>
        <n v="17.399999999999999"/>
        <n v="17.350000000000001"/>
        <n v="21.64"/>
        <n v="17"/>
        <n v="3.5937499999999997E-3"/>
        <n v="3.8194444444444443E-3"/>
        <n v="8.85"/>
        <n v="24.93"/>
        <n v="14.54"/>
        <n v="3.7384259259259263E-3"/>
        <n v="15.12"/>
        <n v="60.91"/>
        <n v="62.33"/>
        <n v="3.0798611111111109E-3"/>
        <n v="3.2395833333333335E-3"/>
        <n v="3.3113425925925927E-3"/>
        <n v="12.27"/>
        <n v="12.92"/>
        <n v="15.27"/>
        <n v="68.400000000000006"/>
        <n v="3.1435185185185181E-3"/>
        <n v="3.2187499999999998E-3"/>
        <n v="3.2974537037037035E-3"/>
        <n v="3.3703703703703704E-3"/>
        <n v="3.4918981481481481E-3"/>
        <n v="4.78"/>
        <n v="4.2300000000000004"/>
        <n v="40.29"/>
        <n v="27.27"/>
        <n v="39.5"/>
        <n v="7.41"/>
        <n v="1.1000000000000001"/>
        <n v="7.45"/>
        <n v="29.29"/>
        <n v="33.159999999999997"/>
        <n v="1.3438657407407408E-2"/>
        <n v="1.3440972222222222E-2"/>
        <n v="1.6097222222222221E-2"/>
        <n v="6.11"/>
        <n v="5.26"/>
        <n v="8.39"/>
        <n v="33.090000000000003"/>
        <n v="1.6064814814814815E-3"/>
        <n v="1.2733796296296297E-2"/>
        <n v="25.36"/>
        <n v="26.51"/>
        <n v="28.73"/>
        <n v="31.54"/>
        <n v="1.517361111111111E-3"/>
        <n v="1.6226851851851853E-3"/>
        <n v="1.6956018518518518E-3"/>
        <n v="1.712962962962963E-3"/>
        <n v="1.1871527777777778E-2"/>
        <n v="1.2284722222222223E-2"/>
        <n v="9.35"/>
        <n v="9.07"/>
        <n v="14.93"/>
        <n v="9.84"/>
        <n v="6.91"/>
        <n v="35.979999999999997"/>
        <n v="21.08"/>
        <n v="10.210000000000001"/>
        <n v="10.06"/>
        <n v="1.7534722222222222E-3"/>
        <n v="3.33"/>
        <n v="19.88"/>
        <n v="17.28"/>
        <n v="7.32"/>
        <n v="8.08"/>
        <n v="9.74"/>
        <n v="3.7"/>
        <n v="5.35"/>
        <n v="9.11"/>
        <n v="1.2592592592592592E-3"/>
        <n v="4.0937499999999993E-3"/>
        <n v="3.5578703703703705E-3"/>
        <n v="3.6446759259259258E-3"/>
        <n v="3.9189814814814816E-3"/>
        <n v="4.5648148148148149E-3"/>
        <n v="14.79"/>
        <n v="7.99"/>
        <n v="8.6"/>
        <n v="1.0520833333333335E-3"/>
        <n v="1.175925925925926E-3"/>
        <n v="3.3680555555555551E-3"/>
        <n v="3.5694444444444441E-3"/>
        <n v="3.6805555555555554E-3"/>
        <n v="3.91"/>
        <n v="41.9"/>
        <n v="31.11"/>
        <n v="15.84"/>
        <n v="6.31"/>
        <n v="57.27"/>
        <n v="1.8206018518518519E-3"/>
        <n v="34.799999999999997"/>
        <n v="9.3958333333333324E-3"/>
        <n v="6.78"/>
        <n v="7.23"/>
        <n v="1.1499999999999999"/>
        <n v="2.5"/>
        <n v="38.74"/>
        <n v="29.02"/>
        <n v="33.270000000000003"/>
        <n v="6.76"/>
        <n v="1.3"/>
        <n v="8.5399999999999991"/>
        <n v="26.34"/>
        <n v="29.41"/>
        <n v="1.7604166666666669E-3"/>
        <n v="26.76"/>
        <n v="29.15"/>
        <n v="1.4490740740740742E-3"/>
        <n v="1.5104166666666666E-3"/>
        <n v="1.5752314814814815E-3"/>
        <n v="1.8078703703703705E-3"/>
        <n v="8.8298611111111112E-3"/>
        <n v="15.39"/>
        <n v="6.32"/>
        <n v="16.53"/>
        <n v="24.84"/>
        <n v="25.84"/>
        <n v="1.4756944444444444E-3"/>
        <n v="1.5057870370370373E-3"/>
        <n v="8.1793981481481492E-3"/>
        <n v="9.6999999999999993"/>
        <n v="9.3800000000000008"/>
        <n v="1.35"/>
        <n v="15.43"/>
        <n v="4.8899999999999997"/>
        <n v="36.56"/>
        <n v="18.829999999999998"/>
        <n v="16.95"/>
        <n v="16.170000000000002"/>
        <n v="81.96"/>
        <n v="79.349999999999994"/>
        <n v="19.350000000000001"/>
        <n v="3.32"/>
        <n v="3.58"/>
        <n v="18.41"/>
        <n v="15.79"/>
        <n v="23.18"/>
        <n v="16.809999999999999"/>
        <n v="14.99"/>
        <n v="66.61"/>
        <n v="3.7418981481481483E-3"/>
        <n v="28.74"/>
        <n v="61.55"/>
        <n v="67.989999999999995"/>
        <n v="1.5370370370370371E-3"/>
        <n v="3.3124999999999995E-3"/>
        <n v="3.1932870370370374E-3"/>
        <n v="3.3009259259259263E-3"/>
        <n v="11.41"/>
        <n v="15.73"/>
        <n v="14.67"/>
        <n v="12.36"/>
        <n v="56.25"/>
        <n v="57.16"/>
        <n v="66.81"/>
        <n v="3.2152777777777774E-3"/>
        <n v="3.3738425925925928E-3"/>
        <n v="3.4340277777777776E-3"/>
        <n v="4.99"/>
        <n v="3.97"/>
        <n v="42"/>
        <n v="31.35"/>
        <n v="20.170000000000002"/>
        <n v="15.76"/>
        <n v="28.85"/>
        <n v="33.4"/>
        <n v="66.430000000000007"/>
        <n v="5.32"/>
        <n v="6.99"/>
        <n v="30.62"/>
        <n v="1.9525462962962962E-3"/>
        <n v="1.8680555555555553E-3"/>
        <n v="1.7983796296296296E-2"/>
        <n v="1.5181712962962965E-2"/>
        <n v="1.9155092592592592E-3"/>
        <n v="5.79"/>
        <n v="40.01"/>
        <n v="52.47"/>
        <n v="34.619999999999997"/>
        <n v="33.19"/>
        <n v="2.3414351851851851E-3"/>
        <n v="3.2708333333333335E-3"/>
        <n v="2.4129629629629629E-2"/>
        <n v="2.2300925925925929E-2"/>
        <n v="1.6498842592592593E-2"/>
        <n v="9.6956018518518511E-3"/>
        <n v="71.16"/>
        <n v="21.62"/>
        <n v="41.12"/>
        <n v="6.13"/>
        <n v="7.19"/>
        <n v="8.6300000000000008"/>
        <n v="7.74"/>
        <n v="7.58"/>
        <n v="31.49"/>
        <n v="28.29"/>
        <n v="27.07"/>
        <n v="1.4699074074074074E-3"/>
        <n v="1.9618055555555556E-3"/>
        <n v="1.6365740740740739E-3"/>
        <n v="1.7152777777777776E-3"/>
        <n v="1.3461805555555555E-2"/>
        <n v="1.6623842592592593E-2"/>
        <n v="1.5133101851851854E-2"/>
        <n v="38.159999999999997"/>
        <n v="15.6"/>
        <n v="7.02"/>
        <n v="9.2200000000000006"/>
        <n v="28.81"/>
        <n v="1.721064814814815E-3"/>
        <n v="1.5061342592592591E-2"/>
        <n v="6.766203703703704E-3"/>
        <n v="27.75"/>
        <n v="9.08"/>
        <n v="28.3"/>
        <n v="30.5"/>
        <n v="29.16"/>
        <n v="28.64"/>
        <n v="1.4918981481481482E-3"/>
        <n v="1.6122685185185187E-3"/>
        <n v="1.4641203703703706E-3"/>
        <n v="1.5775462962962963E-3"/>
        <n v="1.3037037037037036E-2"/>
        <n v="1.2453703703703703E-2"/>
        <n v="1.5554398148148149E-2"/>
        <n v="1.2807870370370372E-2"/>
        <n v="1.2695601851851852E-2"/>
        <n v="1.398263888888889E-2"/>
        <n v="60.26"/>
        <n v="15.78"/>
        <n v="13.03"/>
        <n v="6.92"/>
        <n v="6.24"/>
        <n v="16.12"/>
        <n v="9.65"/>
        <n v="16.91"/>
        <n v="13.77"/>
        <n v="3.35"/>
        <n v="25.47"/>
        <n v="3.3067129629629631E-3"/>
        <n v="13.92"/>
        <n v="41.16"/>
        <n v="24.86"/>
        <n v="37.97"/>
        <n v="18.920000000000002"/>
        <n v="42.28"/>
        <n v="16.07"/>
        <n v="8.83"/>
        <n v="9.34"/>
        <n v="1.741898148148148E-3"/>
        <n v="62.13"/>
        <n v="57.49"/>
        <n v="1.5486111111111111E-3"/>
        <n v="3.0960648148148149E-3"/>
        <n v="15.74"/>
        <n v="22.03"/>
        <n v="12.99"/>
        <n v="18.489999999999998"/>
        <n v="15.25"/>
        <n v="3.37"/>
        <n v="5.81"/>
        <n v="34.24"/>
        <n v="1.4238425925925925E-2"/>
        <n v="6.83"/>
        <n v="34.42"/>
        <n v="29.37"/>
        <n v="2.65"/>
        <n v="7.57"/>
        <n v="6.9"/>
        <n v="7.4"/>
        <n v="25.24"/>
        <n v="1.5023148148148148E-3"/>
        <n v="1.3278935185185185E-2"/>
        <n v="1.4167824074074074E-2"/>
        <n v="12.82"/>
        <n v="39.99"/>
        <n v="15.95"/>
        <n v="29.39"/>
        <n v="1.4873842592592591E-2"/>
        <n v="37.04"/>
        <n v="25.29"/>
        <n v="1.5416666666666669E-3"/>
        <n v="1.4525462962962964E-3"/>
        <n v="1.4618055555555556E-3"/>
        <n v="1.2866898148148148E-2"/>
        <n v="13.62"/>
        <n v="11.49"/>
        <n v="23.01"/>
        <n v="5.83"/>
        <n v="34.49"/>
        <n v="32.869999999999997"/>
        <n v="29.85"/>
        <n v="37.1"/>
        <n v="7.04"/>
        <n v="7.97"/>
        <n v="7.65"/>
        <n v="7.51"/>
        <n v="1.4675925925925926E-3"/>
        <n v="7.3379629629629628E-3"/>
        <n v="56.15"/>
        <n v="14.31"/>
        <n v="41.14"/>
        <n v="5.46"/>
        <n v="15.52"/>
        <n v="7.47"/>
        <n v="9.6300000000000008"/>
        <n v="27.53"/>
        <n v="1.5162037037037036E-3"/>
        <n v="1.5069444444444444E-3"/>
        <n v="1.4"/>
        <n v="5.7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2">
  <r>
    <x v="0"/>
    <s v="WAM"/>
    <n v="4"/>
    <s v="F40"/>
    <x v="0"/>
    <x v="0"/>
    <n v="3135"/>
    <x v="0"/>
    <n v="16.96"/>
    <n v="0"/>
    <n v="382"/>
    <m/>
    <s v="Nun"/>
    <x v="0"/>
    <x v="0"/>
  </r>
  <r>
    <x v="0"/>
    <s v="WAM"/>
    <n v="4"/>
    <s v="F40"/>
    <x v="0"/>
    <x v="0"/>
    <n v="3136"/>
    <x v="1"/>
    <n v="16.190000000000001"/>
    <n v="0"/>
    <n v="378"/>
    <m/>
    <s v="Nun"/>
    <x v="0"/>
    <x v="1"/>
  </r>
  <r>
    <x v="0"/>
    <s v="WAM"/>
    <n v="4"/>
    <s v="F40"/>
    <x v="0"/>
    <x v="0"/>
    <n v="1940"/>
    <x v="2"/>
    <n v="19.190000000000001"/>
    <n v="-0.9"/>
    <n v="202"/>
    <m/>
    <s v="Nun"/>
    <x v="0"/>
    <x v="2"/>
  </r>
  <r>
    <x v="0"/>
    <s v="WAM"/>
    <n v="4"/>
    <s v="F40"/>
    <x v="0"/>
    <x v="1"/>
    <n v="1940"/>
    <x v="2"/>
    <s v="DNS"/>
    <m/>
    <n v="0"/>
    <m/>
    <s v="Nun"/>
    <x v="0"/>
    <x v="3"/>
  </r>
  <r>
    <x v="0"/>
    <s v="WAM"/>
    <n v="4"/>
    <s v="F40"/>
    <x v="0"/>
    <x v="1"/>
    <n v="3135"/>
    <x v="0"/>
    <s v="86.2h"/>
    <m/>
    <n v="0"/>
    <s v="Event Limit"/>
    <s v="Nun"/>
    <x v="0"/>
    <x v="4"/>
  </r>
  <r>
    <x v="0"/>
    <s v="WAM"/>
    <n v="4"/>
    <s v="F40"/>
    <x v="1"/>
    <x v="2"/>
    <n v="3136"/>
    <x v="1"/>
    <n v="19.53"/>
    <n v="-0.3"/>
    <n v="0"/>
    <s v="76cm; Event Limit"/>
    <s v="Nun"/>
    <x v="0"/>
    <x v="5"/>
  </r>
  <r>
    <x v="0"/>
    <s v="WAM"/>
    <n v="4"/>
    <s v="F40"/>
    <x v="2"/>
    <x v="3"/>
    <n v="1271"/>
    <x v="3"/>
    <s v="23:07.6h"/>
    <m/>
    <n v="244"/>
    <s v="Yes LP Sheet; "/>
    <s v="Nun"/>
    <x v="0"/>
    <x v="6"/>
  </r>
  <r>
    <x v="0"/>
    <s v="WAM"/>
    <n v="4"/>
    <s v="F40"/>
    <x v="3"/>
    <x v="4"/>
    <n v="3136"/>
    <x v="1"/>
    <s v="3.39m"/>
    <m/>
    <n v="312"/>
    <m/>
    <s v="Nun"/>
    <x v="0"/>
    <x v="7"/>
  </r>
  <r>
    <x v="0"/>
    <s v="WAM"/>
    <n v="4"/>
    <s v="F40"/>
    <x v="3"/>
    <x v="4"/>
    <n v="3135"/>
    <x v="0"/>
    <s v="3.13m"/>
    <m/>
    <n v="310"/>
    <m/>
    <s v="Nun"/>
    <x v="0"/>
    <x v="8"/>
  </r>
  <r>
    <x v="0"/>
    <s v="WAM"/>
    <n v="4"/>
    <s v="F40"/>
    <x v="3"/>
    <x v="4"/>
    <n v="1940"/>
    <x v="2"/>
    <s v="2.64m"/>
    <m/>
    <n v="210"/>
    <m/>
    <s v="Nun"/>
    <x v="0"/>
    <x v="9"/>
  </r>
  <r>
    <x v="0"/>
    <s v="WAM"/>
    <n v="4"/>
    <s v="F40"/>
    <x v="4"/>
    <x v="4"/>
    <n v="3135"/>
    <x v="0"/>
    <s v="16.35m"/>
    <m/>
    <n v="389"/>
    <s v="500g"/>
    <s v="Nun"/>
    <x v="0"/>
    <x v="10"/>
  </r>
  <r>
    <x v="0"/>
    <s v="WAM"/>
    <n v="4"/>
    <s v="F40"/>
    <x v="4"/>
    <x v="4"/>
    <n v="3136"/>
    <x v="1"/>
    <s v="17.02m"/>
    <m/>
    <n v="365"/>
    <s v="500g"/>
    <s v="Nun"/>
    <x v="0"/>
    <x v="11"/>
  </r>
  <r>
    <x v="0"/>
    <s v="WAM"/>
    <n v="4"/>
    <s v="F40"/>
    <x v="4"/>
    <x v="4"/>
    <n v="1271"/>
    <x v="3"/>
    <s v="DNS"/>
    <m/>
    <n v="0"/>
    <s v="500g"/>
    <s v="Nun"/>
    <x v="0"/>
    <x v="3"/>
  </r>
  <r>
    <x v="0"/>
    <s v="WAM"/>
    <n v="4"/>
    <s v="F40"/>
    <x v="5"/>
    <x v="4"/>
    <n v="3136"/>
    <x v="1"/>
    <s v="22.39m"/>
    <m/>
    <n v="430"/>
    <s v="1kg"/>
    <s v="Nun"/>
    <x v="0"/>
    <x v="12"/>
  </r>
  <r>
    <x v="0"/>
    <s v="WAM"/>
    <n v="4"/>
    <s v="F40"/>
    <x v="5"/>
    <x v="4"/>
    <n v="3135"/>
    <x v="0"/>
    <s v="18.42m"/>
    <m/>
    <n v="414"/>
    <s v="1kg"/>
    <s v="Nun"/>
    <x v="0"/>
    <x v="13"/>
  </r>
  <r>
    <x v="0"/>
    <s v="WAM"/>
    <n v="4"/>
    <s v="FOP"/>
    <x v="0"/>
    <x v="0"/>
    <n v="2541"/>
    <x v="4"/>
    <n v="15.67"/>
    <n v="-1.2"/>
    <n v="188"/>
    <m/>
    <s v="Nun"/>
    <x v="0"/>
    <x v="14"/>
  </r>
  <r>
    <x v="0"/>
    <s v="WAM"/>
    <n v="4"/>
    <s v="FOP"/>
    <x v="0"/>
    <x v="5"/>
    <n v="2071"/>
    <x v="5"/>
    <s v="5:18.6h"/>
    <m/>
    <n v="319"/>
    <m/>
    <s v="Nun"/>
    <x v="0"/>
    <x v="15"/>
  </r>
  <r>
    <x v="0"/>
    <s v="WAM"/>
    <n v="4"/>
    <s v="FOP"/>
    <x v="0"/>
    <x v="5"/>
    <n v="1514"/>
    <x v="6"/>
    <s v="6:02.2h"/>
    <m/>
    <n v="198"/>
    <m/>
    <s v="Nun"/>
    <x v="0"/>
    <x v="16"/>
  </r>
  <r>
    <x v="0"/>
    <s v="WAM"/>
    <n v="4"/>
    <s v="FOP"/>
    <x v="0"/>
    <x v="6"/>
    <n v="2071"/>
    <x v="5"/>
    <s v="19:52.2h"/>
    <m/>
    <n v="351"/>
    <s v="Yes LP Sheet; "/>
    <s v="Nun"/>
    <x v="0"/>
    <x v="17"/>
  </r>
  <r>
    <x v="0"/>
    <s v="WAM"/>
    <n v="4"/>
    <s v="FOP"/>
    <x v="0"/>
    <x v="6"/>
    <n v="1514"/>
    <x v="6"/>
    <s v="24:11.0h"/>
    <m/>
    <n v="185"/>
    <s v="Yes LP Sheet; "/>
    <s v="Nun"/>
    <x v="0"/>
    <x v="18"/>
  </r>
  <r>
    <x v="0"/>
    <s v="WAM"/>
    <n v="4"/>
    <s v="FOP"/>
    <x v="6"/>
    <x v="1"/>
    <m/>
    <x v="7"/>
    <n v="65.08"/>
    <m/>
    <n v="167"/>
    <m/>
    <s v="Nun"/>
    <x v="0"/>
    <x v="19"/>
  </r>
  <r>
    <x v="0"/>
    <s v="WAM"/>
    <n v="4"/>
    <s v="FOP"/>
    <x v="3"/>
    <x v="4"/>
    <n v="2541"/>
    <x v="4"/>
    <s v="3.28m"/>
    <m/>
    <n v="167"/>
    <m/>
    <s v="Nun"/>
    <x v="0"/>
    <x v="20"/>
  </r>
  <r>
    <x v="0"/>
    <s v="WAM"/>
    <n v="4"/>
    <s v="FOP"/>
    <x v="4"/>
    <x v="4"/>
    <n v="2541"/>
    <x v="4"/>
    <s v="9.42m"/>
    <m/>
    <n v="134"/>
    <s v="600g"/>
    <s v="Nun"/>
    <x v="0"/>
    <x v="21"/>
  </r>
  <r>
    <x v="0"/>
    <s v="WAM"/>
    <n v="4"/>
    <s v="FOP"/>
    <x v="4"/>
    <x v="4"/>
    <n v="1514"/>
    <x v="6"/>
    <s v="DNS"/>
    <m/>
    <n v="0"/>
    <s v="600g"/>
    <s v="Nun"/>
    <x v="0"/>
    <x v="3"/>
  </r>
  <r>
    <x v="0"/>
    <s v="WAM"/>
    <n v="4"/>
    <s v="M20"/>
    <x v="0"/>
    <x v="0"/>
    <n v="1731"/>
    <x v="8"/>
    <n v="14.11"/>
    <n v="0"/>
    <n v="190"/>
    <m/>
    <s v="Nun"/>
    <x v="1"/>
    <x v="22"/>
  </r>
  <r>
    <x v="0"/>
    <s v="WAM"/>
    <n v="4"/>
    <s v="M20"/>
    <x v="0"/>
    <x v="1"/>
    <n v="1731"/>
    <x v="8"/>
    <n v="67.14"/>
    <m/>
    <n v="187"/>
    <m/>
    <s v="Nun"/>
    <x v="1"/>
    <x v="23"/>
  </r>
  <r>
    <x v="0"/>
    <s v="WAM"/>
    <n v="4"/>
    <s v="M20"/>
    <x v="0"/>
    <x v="6"/>
    <n v="1731"/>
    <x v="8"/>
    <s v="21:25.9h"/>
    <m/>
    <n v="186"/>
    <s v="Yes LP Sheet; "/>
    <s v="Nun"/>
    <x v="1"/>
    <x v="24"/>
  </r>
  <r>
    <x v="0"/>
    <s v="WAM"/>
    <n v="4"/>
    <s v="M40"/>
    <x v="0"/>
    <x v="1"/>
    <n v="1729"/>
    <x v="9"/>
    <n v="62.57"/>
    <m/>
    <n v="311"/>
    <m/>
    <s v="Nun"/>
    <x v="1"/>
    <x v="25"/>
  </r>
  <r>
    <x v="0"/>
    <s v="WAM"/>
    <n v="4"/>
    <s v="M40"/>
    <x v="0"/>
    <x v="1"/>
    <n v="1230"/>
    <x v="10"/>
    <s v="DNS"/>
    <m/>
    <n v="0"/>
    <m/>
    <s v="Nun"/>
    <x v="1"/>
    <x v="3"/>
  </r>
  <r>
    <x v="0"/>
    <s v="WAM"/>
    <n v="4"/>
    <s v="M40"/>
    <x v="0"/>
    <x v="5"/>
    <n v="1230"/>
    <x v="10"/>
    <s v="4:22.7h"/>
    <m/>
    <n v="528"/>
    <m/>
    <s v="Nun"/>
    <x v="1"/>
    <x v="26"/>
  </r>
  <r>
    <x v="0"/>
    <s v="WAM"/>
    <n v="4"/>
    <s v="M40"/>
    <x v="0"/>
    <x v="5"/>
    <n v="1729"/>
    <x v="9"/>
    <s v="4:33.7h"/>
    <m/>
    <n v="451"/>
    <m/>
    <s v="Nun"/>
    <x v="1"/>
    <x v="27"/>
  </r>
  <r>
    <x v="0"/>
    <s v="WAM"/>
    <n v="4"/>
    <s v="M40"/>
    <x v="0"/>
    <x v="6"/>
    <n v="1230"/>
    <x v="10"/>
    <s v="17:28.6h"/>
    <m/>
    <n v="474"/>
    <s v="Yes LP Sheet; "/>
    <s v="Nun"/>
    <x v="1"/>
    <x v="28"/>
  </r>
  <r>
    <x v="0"/>
    <s v="WAM"/>
    <n v="4"/>
    <s v="M40"/>
    <x v="0"/>
    <x v="6"/>
    <n v="1516"/>
    <x v="11"/>
    <s v="17:35.6h"/>
    <m/>
    <n v="467"/>
    <s v="Yes LP Sheet; "/>
    <s v="Nun"/>
    <x v="1"/>
    <x v="29"/>
  </r>
  <r>
    <x v="0"/>
    <s v="WAM"/>
    <n v="4"/>
    <s v="M40"/>
    <x v="0"/>
    <x v="6"/>
    <n v="1729"/>
    <x v="9"/>
    <s v="18:14.2h"/>
    <m/>
    <n v="384"/>
    <s v="Yes LP Sheet; "/>
    <s v="Nun"/>
    <x v="1"/>
    <x v="30"/>
  </r>
  <r>
    <x v="0"/>
    <s v="WAM"/>
    <n v="4"/>
    <s v="MOP"/>
    <x v="0"/>
    <x v="0"/>
    <n v="3149"/>
    <x v="12"/>
    <n v="12.35"/>
    <n v="0.3"/>
    <n v="288"/>
    <m/>
    <s v="Nun"/>
    <x v="1"/>
    <x v="31"/>
  </r>
  <r>
    <x v="0"/>
    <s v="WAM"/>
    <n v="4"/>
    <s v="MOP"/>
    <x v="0"/>
    <x v="1"/>
    <n v="2085"/>
    <x v="13"/>
    <n v="59.02"/>
    <m/>
    <n v="260"/>
    <m/>
    <s v="Nun"/>
    <x v="1"/>
    <x v="32"/>
  </r>
  <r>
    <x v="0"/>
    <s v="WAM"/>
    <n v="4"/>
    <s v="MOP"/>
    <x v="0"/>
    <x v="5"/>
    <n v="1602"/>
    <x v="14"/>
    <s v="4:43.1h"/>
    <m/>
    <n v="281"/>
    <m/>
    <s v="Nun"/>
    <x v="1"/>
    <x v="33"/>
  </r>
  <r>
    <x v="0"/>
    <s v="WAM"/>
    <n v="4"/>
    <s v="MOP"/>
    <x v="0"/>
    <x v="5"/>
    <n v="2085"/>
    <x v="13"/>
    <s v="4:58.4h"/>
    <m/>
    <n v="222"/>
    <m/>
    <s v="Nun"/>
    <x v="1"/>
    <x v="34"/>
  </r>
  <r>
    <x v="0"/>
    <s v="WAM"/>
    <n v="4"/>
    <s v="MOP"/>
    <x v="0"/>
    <x v="6"/>
    <n v="1871"/>
    <x v="15"/>
    <s v="17:03.0h"/>
    <m/>
    <n v="352"/>
    <s v="Yes LP Sheet; "/>
    <s v="Nun"/>
    <x v="1"/>
    <x v="35"/>
  </r>
  <r>
    <x v="0"/>
    <s v="WAM"/>
    <n v="4"/>
    <s v="MOP"/>
    <x v="0"/>
    <x v="6"/>
    <n v="1253"/>
    <x v="16"/>
    <s v="18:30.1h"/>
    <m/>
    <n v="266"/>
    <s v="Yes LP Sheet; "/>
    <s v="Nun"/>
    <x v="1"/>
    <x v="36"/>
  </r>
  <r>
    <x v="0"/>
    <s v="WAM"/>
    <n v="4"/>
    <s v="MOP"/>
    <x v="0"/>
    <x v="6"/>
    <n v="1602"/>
    <x v="14"/>
    <s v="18:56.9h"/>
    <m/>
    <n v="244"/>
    <s v="Yes LP Sheet; "/>
    <s v="Nun"/>
    <x v="1"/>
    <x v="37"/>
  </r>
  <r>
    <x v="0"/>
    <s v="WAM"/>
    <n v="4"/>
    <s v="MOP"/>
    <x v="3"/>
    <x v="4"/>
    <n v="1253"/>
    <x v="16"/>
    <s v="3.76m"/>
    <m/>
    <n v="162"/>
    <m/>
    <s v="Nun"/>
    <x v="1"/>
    <x v="38"/>
  </r>
  <r>
    <x v="0"/>
    <s v="WAM"/>
    <n v="4"/>
    <s v="MOP"/>
    <x v="3"/>
    <x v="4"/>
    <n v="1602"/>
    <x v="14"/>
    <m/>
    <m/>
    <n v="0"/>
    <m/>
    <s v="Nun"/>
    <x v="1"/>
    <x v="3"/>
  </r>
  <r>
    <x v="0"/>
    <s v="WAM"/>
    <n v="4"/>
    <s v="MOP"/>
    <x v="4"/>
    <x v="4"/>
    <n v="3149"/>
    <x v="12"/>
    <s v="40.98m"/>
    <m/>
    <n v="425"/>
    <s v="800g"/>
    <s v="Nun"/>
    <x v="1"/>
    <x v="39"/>
  </r>
  <r>
    <x v="0"/>
    <s v="WAM"/>
    <n v="4"/>
    <s v="MOP"/>
    <x v="4"/>
    <x v="4"/>
    <n v="1602"/>
    <x v="14"/>
    <s v="27.60m"/>
    <m/>
    <n v="289"/>
    <s v="800g"/>
    <s v="Nun"/>
    <x v="1"/>
    <x v="40"/>
  </r>
  <r>
    <x v="0"/>
    <s v="WAM"/>
    <n v="4"/>
    <s v="MOP"/>
    <x v="5"/>
    <x v="4"/>
    <n v="1385"/>
    <x v="17"/>
    <s v="40.64m"/>
    <m/>
    <n v="469"/>
    <s v="2kg"/>
    <s v="Nun"/>
    <x v="1"/>
    <x v="41"/>
  </r>
  <r>
    <x v="0"/>
    <s v="WAM"/>
    <n v="4"/>
    <s v="MOP"/>
    <x v="5"/>
    <x v="4"/>
    <n v="3149"/>
    <x v="12"/>
    <s v="26.23m"/>
    <m/>
    <n v="339"/>
    <s v="2kg"/>
    <s v="Nun"/>
    <x v="1"/>
    <x v="42"/>
  </r>
  <r>
    <x v="1"/>
    <s v="WAM"/>
    <n v="4"/>
    <s v="F40"/>
    <x v="0"/>
    <x v="7"/>
    <n v="3135"/>
    <x v="0"/>
    <n v="35.4"/>
    <n v="0"/>
    <n v="399"/>
    <m/>
    <s v="Cas"/>
    <x v="0"/>
    <x v="43"/>
  </r>
  <r>
    <x v="1"/>
    <s v="WAM"/>
    <n v="4"/>
    <s v="F40"/>
    <x v="0"/>
    <x v="3"/>
    <n v="1940"/>
    <x v="2"/>
    <s v="19:17.2h"/>
    <m/>
    <n v="173"/>
    <s v="yes lapscore; "/>
    <s v="Cas"/>
    <x v="0"/>
    <x v="44"/>
  </r>
  <r>
    <x v="1"/>
    <s v="WAM"/>
    <n v="4"/>
    <s v="F40"/>
    <x v="0"/>
    <x v="3"/>
    <n v="1726"/>
    <x v="18"/>
    <s v="19:16.7h"/>
    <m/>
    <n v="126"/>
    <s v="yes lapscore; "/>
    <s v="Cas"/>
    <x v="0"/>
    <x v="45"/>
  </r>
  <r>
    <x v="1"/>
    <s v="WAM"/>
    <n v="4"/>
    <s v="F40"/>
    <x v="7"/>
    <x v="4"/>
    <n v="1940"/>
    <x v="2"/>
    <s v="DNS"/>
    <m/>
    <n v="0"/>
    <m/>
    <s v="Cas"/>
    <x v="0"/>
    <x v="3"/>
  </r>
  <r>
    <x v="1"/>
    <s v="WAM"/>
    <n v="4"/>
    <s v="F40"/>
    <x v="7"/>
    <x v="4"/>
    <n v="3135"/>
    <x v="0"/>
    <s v="6.87m"/>
    <m/>
    <n v="0"/>
    <s v="Event Limit"/>
    <s v="Cas"/>
    <x v="0"/>
    <x v="46"/>
  </r>
  <r>
    <x v="1"/>
    <s v="WAM"/>
    <n v="4"/>
    <s v="F40"/>
    <x v="8"/>
    <x v="4"/>
    <n v="3135"/>
    <x v="0"/>
    <s v="1.05m"/>
    <m/>
    <n v="330"/>
    <m/>
    <s v="Cas"/>
    <x v="0"/>
    <x v="47"/>
  </r>
  <r>
    <x v="1"/>
    <s v="WAM"/>
    <n v="4"/>
    <s v="F40"/>
    <x v="9"/>
    <x v="4"/>
    <n v="3135"/>
    <x v="0"/>
    <s v="7.73m"/>
    <m/>
    <n v="476"/>
    <s v="3kg"/>
    <s v="Cas"/>
    <x v="0"/>
    <x v="48"/>
  </r>
  <r>
    <x v="1"/>
    <s v="WAM"/>
    <n v="4"/>
    <s v="F40"/>
    <x v="9"/>
    <x v="4"/>
    <n v="1940"/>
    <x v="2"/>
    <s v="DNS"/>
    <m/>
    <n v="0"/>
    <s v="3kg"/>
    <s v="Cas"/>
    <x v="0"/>
    <x v="3"/>
  </r>
  <r>
    <x v="1"/>
    <s v="WAM"/>
    <n v="4"/>
    <s v="F40"/>
    <x v="10"/>
    <x v="4"/>
    <n v="3135"/>
    <x v="0"/>
    <s v="30.07m"/>
    <m/>
    <n v="470"/>
    <s v="3kg"/>
    <s v="Cas"/>
    <x v="0"/>
    <x v="49"/>
  </r>
  <r>
    <x v="1"/>
    <s v="WAM"/>
    <n v="4"/>
    <s v="F40"/>
    <x v="10"/>
    <x v="4"/>
    <n v="1940"/>
    <x v="2"/>
    <s v="DNS"/>
    <m/>
    <n v="0"/>
    <s v="3kg"/>
    <s v="Cas"/>
    <x v="0"/>
    <x v="3"/>
  </r>
  <r>
    <x v="1"/>
    <s v="WAM"/>
    <n v="4"/>
    <s v="FOP"/>
    <x v="0"/>
    <x v="7"/>
    <n v="2541"/>
    <x v="4"/>
    <n v="31.27"/>
    <n v="2.2000000000000002"/>
    <n v="194"/>
    <m/>
    <s v="Cas"/>
    <x v="0"/>
    <x v="50"/>
  </r>
  <r>
    <x v="1"/>
    <s v="WAM"/>
    <n v="4"/>
    <s v="FOP"/>
    <x v="0"/>
    <x v="8"/>
    <n v="2071"/>
    <x v="5"/>
    <s v="2:39.6h"/>
    <m/>
    <n v="285"/>
    <m/>
    <s v="Cas"/>
    <x v="0"/>
    <x v="51"/>
  </r>
  <r>
    <x v="1"/>
    <s v="WAM"/>
    <n v="4"/>
    <s v="FOP"/>
    <x v="0"/>
    <x v="3"/>
    <n v="2071"/>
    <x v="5"/>
    <s v="11:38.7h"/>
    <m/>
    <n v="314"/>
    <s v="yes lapscore; "/>
    <s v="Cas"/>
    <x v="0"/>
    <x v="52"/>
  </r>
  <r>
    <x v="1"/>
    <s v="WAM"/>
    <n v="4"/>
    <s v="FOP"/>
    <x v="7"/>
    <x v="4"/>
    <n v="2541"/>
    <x v="4"/>
    <s v="DNS"/>
    <m/>
    <n v="0"/>
    <m/>
    <s v="Cas"/>
    <x v="0"/>
    <x v="3"/>
  </r>
  <r>
    <x v="1"/>
    <s v="WAM"/>
    <n v="4"/>
    <s v="FOP"/>
    <x v="9"/>
    <x v="4"/>
    <n v="2541"/>
    <x v="4"/>
    <s v="4.75m"/>
    <m/>
    <n v="124"/>
    <s v="4kg"/>
    <s v="Cas"/>
    <x v="0"/>
    <x v="53"/>
  </r>
  <r>
    <x v="1"/>
    <s v="WAM"/>
    <n v="4"/>
    <s v="FOP"/>
    <x v="10"/>
    <x v="4"/>
    <n v="2541"/>
    <x v="4"/>
    <s v="11.93m"/>
    <m/>
    <n v="124"/>
    <s v="4kg"/>
    <s v="Cas"/>
    <x v="0"/>
    <x v="54"/>
  </r>
  <r>
    <x v="1"/>
    <s v="WAM"/>
    <n v="4"/>
    <s v="FOP"/>
    <x v="10"/>
    <x v="4"/>
    <n v="2541"/>
    <x v="4"/>
    <s v="DNS"/>
    <m/>
    <n v="0"/>
    <s v="4kg"/>
    <s v="Cas"/>
    <x v="0"/>
    <x v="3"/>
  </r>
  <r>
    <x v="1"/>
    <s v="WAM"/>
    <n v="4"/>
    <s v="M14"/>
    <x v="9"/>
    <x v="4"/>
    <n v="3998"/>
    <x v="19"/>
    <s v="DNS"/>
    <m/>
    <n v="0"/>
    <s v="3kg"/>
    <s v="Cas"/>
    <x v="1"/>
    <x v="3"/>
  </r>
  <r>
    <x v="1"/>
    <s v="WAM"/>
    <n v="4"/>
    <s v="M14"/>
    <x v="10"/>
    <x v="4"/>
    <n v="3998"/>
    <x v="19"/>
    <s v="34.70m"/>
    <m/>
    <n v="434"/>
    <s v="3kg"/>
    <s v="Cas"/>
    <x v="1"/>
    <x v="55"/>
  </r>
  <r>
    <x v="1"/>
    <s v="WAM"/>
    <n v="4"/>
    <s v="M16"/>
    <x v="10"/>
    <x v="4"/>
    <n v="4136"/>
    <x v="20"/>
    <s v="36.98m"/>
    <m/>
    <n v="440"/>
    <s v="4kg"/>
    <s v="Cas"/>
    <x v="1"/>
    <x v="56"/>
  </r>
  <r>
    <x v="1"/>
    <s v="WAM"/>
    <n v="4"/>
    <s v="M40"/>
    <x v="0"/>
    <x v="8"/>
    <n v="1230"/>
    <x v="10"/>
    <s v="2:11.5h"/>
    <m/>
    <n v="500"/>
    <m/>
    <s v="Cas"/>
    <x v="1"/>
    <x v="57"/>
  </r>
  <r>
    <x v="1"/>
    <s v="WAM"/>
    <n v="4"/>
    <s v="M40"/>
    <x v="0"/>
    <x v="8"/>
    <n v="1729"/>
    <x v="9"/>
    <s v="2:12.7h"/>
    <m/>
    <n v="448"/>
    <m/>
    <s v="Cas"/>
    <x v="1"/>
    <x v="58"/>
  </r>
  <r>
    <x v="1"/>
    <s v="WAM"/>
    <n v="4"/>
    <s v="M40"/>
    <x v="0"/>
    <x v="3"/>
    <n v="1230"/>
    <x v="10"/>
    <s v="9:55.7h"/>
    <m/>
    <n v="497"/>
    <s v="yes lapscore; "/>
    <s v="Cas"/>
    <x v="1"/>
    <x v="59"/>
  </r>
  <r>
    <x v="1"/>
    <s v="WAM"/>
    <n v="4"/>
    <s v="M40"/>
    <x v="0"/>
    <x v="3"/>
    <n v="1516"/>
    <x v="11"/>
    <s v="10:13.8h"/>
    <m/>
    <n v="466"/>
    <s v="yes lapscore; "/>
    <s v="Cas"/>
    <x v="1"/>
    <x v="60"/>
  </r>
  <r>
    <x v="1"/>
    <s v="WAM"/>
    <n v="4"/>
    <s v="M40"/>
    <x v="0"/>
    <x v="3"/>
    <n v="1729"/>
    <x v="9"/>
    <s v="10:22.2h"/>
    <m/>
    <n v="408"/>
    <s v="yes lapscore; "/>
    <s v="Cas"/>
    <x v="1"/>
    <x v="61"/>
  </r>
  <r>
    <x v="1"/>
    <s v="WAM"/>
    <n v="4"/>
    <s v="MOP"/>
    <x v="0"/>
    <x v="0"/>
    <n v="3149"/>
    <x v="12"/>
    <n v="12.38"/>
    <n v="-1.7"/>
    <n v="285"/>
    <m/>
    <s v="Don"/>
    <x v="1"/>
    <x v="62"/>
  </r>
  <r>
    <x v="1"/>
    <s v="WAM"/>
    <n v="4"/>
    <s v="MOP"/>
    <x v="0"/>
    <x v="0"/>
    <n v="4023"/>
    <x v="21"/>
    <n v="15.87"/>
    <m/>
    <n v="154"/>
    <m/>
    <s v="Don"/>
    <x v="1"/>
    <x v="63"/>
  </r>
  <r>
    <x v="1"/>
    <s v="WAM"/>
    <n v="4"/>
    <s v="MOP"/>
    <x v="0"/>
    <x v="7"/>
    <n v="1602"/>
    <x v="14"/>
    <n v="26.01"/>
    <n v="1.1000000000000001"/>
    <n v="255"/>
    <m/>
    <s v="Cas"/>
    <x v="1"/>
    <x v="64"/>
  </r>
  <r>
    <x v="1"/>
    <s v="WAM"/>
    <n v="4"/>
    <s v="MOP"/>
    <x v="0"/>
    <x v="7"/>
    <n v="1253"/>
    <x v="16"/>
    <n v="31.39"/>
    <n v="0"/>
    <n v="161"/>
    <m/>
    <s v="Cas"/>
    <x v="1"/>
    <x v="65"/>
  </r>
  <r>
    <x v="1"/>
    <s v="WAM"/>
    <n v="4"/>
    <s v="MOP"/>
    <x v="0"/>
    <x v="8"/>
    <n v="1602"/>
    <x v="14"/>
    <s v="2:16.5h"/>
    <m/>
    <n v="287"/>
    <m/>
    <s v="Cas"/>
    <x v="1"/>
    <x v="66"/>
  </r>
  <r>
    <x v="1"/>
    <s v="WAM"/>
    <n v="4"/>
    <s v="MOP"/>
    <x v="0"/>
    <x v="8"/>
    <n v="2085"/>
    <x v="13"/>
    <s v="2:15.0h"/>
    <m/>
    <n v="100"/>
    <m/>
    <s v="Cas"/>
    <x v="1"/>
    <x v="67"/>
  </r>
  <r>
    <x v="1"/>
    <s v="WAM"/>
    <n v="4"/>
    <s v="MOP"/>
    <x v="0"/>
    <x v="3"/>
    <n v="1253"/>
    <x v="16"/>
    <s v="10:30.1h"/>
    <m/>
    <n v="287"/>
    <s v="yes lapscore; "/>
    <s v="Cas"/>
    <x v="1"/>
    <x v="68"/>
  </r>
  <r>
    <x v="1"/>
    <s v="WAM"/>
    <n v="4"/>
    <s v="MOP"/>
    <x v="0"/>
    <x v="3"/>
    <n v="2085"/>
    <x v="13"/>
    <s v="11:19.1h"/>
    <m/>
    <n v="218"/>
    <s v="yes lapscore; "/>
    <s v="Cas"/>
    <x v="1"/>
    <x v="69"/>
  </r>
  <r>
    <x v="1"/>
    <s v="WAM"/>
    <n v="4"/>
    <s v="MOP"/>
    <x v="7"/>
    <x v="4"/>
    <n v="1602"/>
    <x v="14"/>
    <s v="9.83m"/>
    <m/>
    <n v="212"/>
    <m/>
    <s v="Cas"/>
    <x v="1"/>
    <x v="70"/>
  </r>
  <r>
    <x v="1"/>
    <s v="WAM"/>
    <n v="4"/>
    <s v="MOP"/>
    <x v="7"/>
    <x v="4"/>
    <n v="1253"/>
    <x v="16"/>
    <s v="8.77m"/>
    <m/>
    <n v="175"/>
    <m/>
    <s v="Cas"/>
    <x v="1"/>
    <x v="71"/>
  </r>
  <r>
    <x v="1"/>
    <s v="WAM"/>
    <n v="4"/>
    <s v="MOP"/>
    <x v="4"/>
    <x v="4"/>
    <n v="3149"/>
    <x v="12"/>
    <s v="37.70m"/>
    <m/>
    <n v="406"/>
    <s v="800g"/>
    <s v="Don"/>
    <x v="1"/>
    <x v="72"/>
  </r>
  <r>
    <x v="1"/>
    <s v="WAM"/>
    <n v="4"/>
    <s v="MOP"/>
    <x v="9"/>
    <x v="4"/>
    <n v="1602"/>
    <x v="14"/>
    <s v="7.06m"/>
    <m/>
    <n v="229"/>
    <s v="7.26kg"/>
    <s v="Cas"/>
    <x v="1"/>
    <x v="73"/>
  </r>
  <r>
    <x v="1"/>
    <s v="WAM"/>
    <n v="4"/>
    <s v="MOP"/>
    <x v="5"/>
    <x v="4"/>
    <n v="3149"/>
    <x v="12"/>
    <s v="27.87m"/>
    <m/>
    <n v="362"/>
    <s v="2kg"/>
    <s v="Don"/>
    <x v="1"/>
    <x v="74"/>
  </r>
  <r>
    <x v="2"/>
    <s v="WAM"/>
    <n v="4"/>
    <s v="F40"/>
    <x v="0"/>
    <x v="0"/>
    <n v="3135"/>
    <x v="0"/>
    <n v="16.739999999999998"/>
    <n v="0"/>
    <n v="404"/>
    <m/>
    <s v="Yar"/>
    <x v="0"/>
    <x v="75"/>
  </r>
  <r>
    <x v="2"/>
    <s v="WAM"/>
    <n v="4"/>
    <s v="F40"/>
    <x v="0"/>
    <x v="5"/>
    <n v="1940"/>
    <x v="2"/>
    <s v="8:32.9h"/>
    <m/>
    <n v="189"/>
    <m/>
    <s v="Yar"/>
    <x v="0"/>
    <x v="76"/>
  </r>
  <r>
    <x v="2"/>
    <s v="WAM"/>
    <n v="4"/>
    <s v="F40"/>
    <x v="0"/>
    <x v="5"/>
    <n v="1726"/>
    <x v="18"/>
    <s v="9:03.7h"/>
    <m/>
    <n v="139"/>
    <m/>
    <s v="Yar"/>
    <x v="0"/>
    <x v="77"/>
  </r>
  <r>
    <x v="2"/>
    <s v="WAM"/>
    <n v="4"/>
    <s v="F40"/>
    <x v="1"/>
    <x v="2"/>
    <n v="3136"/>
    <x v="1"/>
    <n v="19.29"/>
    <m/>
    <n v="0"/>
    <s v="76cm; Event Limit"/>
    <s v="Yar"/>
    <x v="0"/>
    <x v="78"/>
  </r>
  <r>
    <x v="2"/>
    <s v="WAM"/>
    <n v="4"/>
    <s v="F40"/>
    <x v="3"/>
    <x v="4"/>
    <n v="3136"/>
    <x v="1"/>
    <s v="3.30m"/>
    <m/>
    <n v="293"/>
    <m/>
    <s v="Yar"/>
    <x v="0"/>
    <x v="79"/>
  </r>
  <r>
    <x v="2"/>
    <s v="WAM"/>
    <n v="4"/>
    <s v="F40"/>
    <x v="3"/>
    <x v="4"/>
    <n v="3135"/>
    <x v="0"/>
    <s v="3.01m"/>
    <m/>
    <n v="285"/>
    <m/>
    <s v="Yar"/>
    <x v="0"/>
    <x v="80"/>
  </r>
  <r>
    <x v="2"/>
    <s v="WAM"/>
    <n v="4"/>
    <s v="F40"/>
    <x v="11"/>
    <x v="4"/>
    <n v="3136"/>
    <x v="1"/>
    <s v="2.25m"/>
    <m/>
    <n v="374"/>
    <m/>
    <s v="Yar"/>
    <x v="0"/>
    <x v="81"/>
  </r>
  <r>
    <x v="2"/>
    <s v="WAM"/>
    <n v="4"/>
    <s v="F40"/>
    <x v="4"/>
    <x v="4"/>
    <n v="3135"/>
    <x v="0"/>
    <s v="15.98m"/>
    <m/>
    <n v="382"/>
    <s v="500g"/>
    <s v="Yar"/>
    <x v="0"/>
    <x v="82"/>
  </r>
  <r>
    <x v="2"/>
    <s v="WAM"/>
    <n v="4"/>
    <s v="F40"/>
    <x v="4"/>
    <x v="4"/>
    <n v="3136"/>
    <x v="1"/>
    <s v="15.41m"/>
    <m/>
    <n v="339"/>
    <s v="500g"/>
    <s v="Yar"/>
    <x v="0"/>
    <x v="83"/>
  </r>
  <r>
    <x v="2"/>
    <s v="WAM"/>
    <n v="4"/>
    <s v="F40"/>
    <x v="4"/>
    <x v="4"/>
    <n v="1271"/>
    <x v="3"/>
    <s v="12.01m"/>
    <m/>
    <n v="236"/>
    <s v="500g"/>
    <s v="Yar"/>
    <x v="0"/>
    <x v="84"/>
  </r>
  <r>
    <x v="2"/>
    <s v="WAM"/>
    <n v="4"/>
    <s v="F40"/>
    <x v="5"/>
    <x v="4"/>
    <n v="3136"/>
    <x v="1"/>
    <s v="21.73m"/>
    <m/>
    <n v="425"/>
    <s v="1kg"/>
    <s v="Yar"/>
    <x v="0"/>
    <x v="85"/>
  </r>
  <r>
    <x v="2"/>
    <s v="WAM"/>
    <n v="4"/>
    <s v="F40"/>
    <x v="5"/>
    <x v="4"/>
    <n v="3135"/>
    <x v="0"/>
    <s v="17.82m"/>
    <m/>
    <n v="408"/>
    <s v="1kg"/>
    <s v="Yar"/>
    <x v="0"/>
    <x v="86"/>
  </r>
  <r>
    <x v="2"/>
    <s v="WAM"/>
    <n v="4"/>
    <s v="FOP"/>
    <x v="0"/>
    <x v="0"/>
    <n v="2541"/>
    <x v="4"/>
    <n v="15.65"/>
    <n v="-1.5"/>
    <n v="188"/>
    <m/>
    <s v="Yar"/>
    <x v="0"/>
    <x v="87"/>
  </r>
  <r>
    <x v="2"/>
    <s v="WAM"/>
    <n v="4"/>
    <s v="FOP"/>
    <x v="3"/>
    <x v="4"/>
    <n v="2541"/>
    <x v="4"/>
    <s v="3.40m"/>
    <m/>
    <n v="175"/>
    <m/>
    <s v="Yar"/>
    <x v="0"/>
    <x v="88"/>
  </r>
  <r>
    <x v="2"/>
    <s v="WAM"/>
    <n v="4"/>
    <s v="FOP"/>
    <x v="4"/>
    <x v="4"/>
    <n v="2541"/>
    <x v="4"/>
    <s v="11.86m"/>
    <m/>
    <n v="167"/>
    <s v="600g"/>
    <s v="Yar"/>
    <x v="0"/>
    <x v="89"/>
  </r>
  <r>
    <x v="2"/>
    <s v="WAM"/>
    <n v="4"/>
    <s v="FOP"/>
    <x v="5"/>
    <x v="4"/>
    <n v="2541"/>
    <x v="4"/>
    <s v="NM"/>
    <m/>
    <n v="0"/>
    <s v="1kg"/>
    <s v="Yar"/>
    <x v="0"/>
    <x v="3"/>
  </r>
  <r>
    <x v="2"/>
    <s v="WAM"/>
    <n v="4"/>
    <s v="M14"/>
    <x v="10"/>
    <x v="4"/>
    <n v="3998"/>
    <x v="19"/>
    <s v="35.46m"/>
    <m/>
    <n v="439"/>
    <s v="3kg"/>
    <s v="Abe"/>
    <x v="1"/>
    <x v="90"/>
  </r>
  <r>
    <x v="2"/>
    <s v="WAM"/>
    <n v="4"/>
    <s v="M40"/>
    <x v="0"/>
    <x v="5"/>
    <n v="1230"/>
    <x v="10"/>
    <s v="4:26.0h"/>
    <m/>
    <n v="517"/>
    <m/>
    <s v="Yar"/>
    <x v="1"/>
    <x v="91"/>
  </r>
  <r>
    <x v="2"/>
    <s v="WAM"/>
    <n v="4"/>
    <s v="M40"/>
    <x v="0"/>
    <x v="5"/>
    <n v="2207"/>
    <x v="22"/>
    <s v="5:10.0h"/>
    <m/>
    <n v="250"/>
    <m/>
    <s v="Yar"/>
    <x v="1"/>
    <x v="92"/>
  </r>
  <r>
    <x v="2"/>
    <s v="WAM"/>
    <n v="4"/>
    <s v="MOP"/>
    <x v="0"/>
    <x v="0"/>
    <n v="1602"/>
    <x v="14"/>
    <n v="12.83"/>
    <m/>
    <n v="243"/>
    <m/>
    <s v="Yar"/>
    <x v="1"/>
    <x v="93"/>
  </r>
  <r>
    <x v="2"/>
    <s v="WAM"/>
    <n v="4"/>
    <s v="MOP"/>
    <x v="0"/>
    <x v="7"/>
    <n v="3149"/>
    <x v="12"/>
    <n v="25.53"/>
    <n v="-3.2"/>
    <n v="277"/>
    <m/>
    <s v="Abe"/>
    <x v="1"/>
    <x v="94"/>
  </r>
  <r>
    <x v="2"/>
    <s v="WAM"/>
    <n v="4"/>
    <s v="MOP"/>
    <x v="0"/>
    <x v="1"/>
    <n v="1602"/>
    <x v="14"/>
    <s v="DNS"/>
    <m/>
    <n v="0"/>
    <m/>
    <s v="Yar"/>
    <x v="1"/>
    <x v="3"/>
  </r>
  <r>
    <x v="2"/>
    <s v="WAM"/>
    <n v="4"/>
    <s v="MOP"/>
    <x v="0"/>
    <x v="5"/>
    <n v="2466"/>
    <x v="23"/>
    <s v="4:52.8h"/>
    <m/>
    <n v="243"/>
    <m/>
    <s v="Yar"/>
    <x v="1"/>
    <x v="95"/>
  </r>
  <r>
    <x v="2"/>
    <s v="WAM"/>
    <n v="4"/>
    <s v="MOP"/>
    <x v="0"/>
    <x v="5"/>
    <n v="2085"/>
    <x v="13"/>
    <s v="4:53.8h"/>
    <m/>
    <n v="240"/>
    <m/>
    <s v="Yar"/>
    <x v="1"/>
    <x v="96"/>
  </r>
  <r>
    <x v="2"/>
    <s v="WAM"/>
    <n v="4"/>
    <s v="MOP"/>
    <x v="6"/>
    <x v="9"/>
    <m/>
    <x v="7"/>
    <d v="1899-12-30T00:04:02"/>
    <m/>
    <n v="299"/>
    <m/>
    <s v="Yar"/>
    <x v="1"/>
    <x v="97"/>
  </r>
  <r>
    <x v="2"/>
    <s v="WAM"/>
    <n v="4"/>
    <s v="MOP"/>
    <x v="3"/>
    <x v="4"/>
    <n v="1602"/>
    <x v="14"/>
    <s v="4.68m"/>
    <m/>
    <n v="220"/>
    <m/>
    <s v="Yar"/>
    <x v="1"/>
    <x v="98"/>
  </r>
  <r>
    <x v="2"/>
    <s v="WAM"/>
    <n v="4"/>
    <s v="MOP"/>
    <x v="4"/>
    <x v="4"/>
    <n v="1602"/>
    <x v="14"/>
    <s v="26.13m"/>
    <m/>
    <n v="267"/>
    <s v="800g"/>
    <s v="Yar"/>
    <x v="1"/>
    <x v="99"/>
  </r>
  <r>
    <x v="2"/>
    <s v="WAM"/>
    <n v="4"/>
    <s v="MOP"/>
    <x v="9"/>
    <x v="4"/>
    <n v="3149"/>
    <x v="12"/>
    <s v="8.97m"/>
    <m/>
    <n v="378"/>
    <s v="7.26kg"/>
    <s v="Abe"/>
    <x v="1"/>
    <x v="100"/>
  </r>
  <r>
    <x v="2"/>
    <s v="WAM"/>
    <n v="4"/>
    <s v="MOP"/>
    <x v="10"/>
    <x v="4"/>
    <n v="3149"/>
    <x v="12"/>
    <s v="19.00m"/>
    <m/>
    <n v="215"/>
    <s v="7.26kg"/>
    <s v="Abe"/>
    <x v="1"/>
    <x v="101"/>
  </r>
  <r>
    <x v="3"/>
    <s v="WAM"/>
    <n v="4"/>
    <s v="F40"/>
    <x v="3"/>
    <x v="4"/>
    <n v="3135"/>
    <x v="0"/>
    <s v="3.20m"/>
    <m/>
    <n v="327"/>
    <m/>
    <s v="Kno"/>
    <x v="0"/>
    <x v="102"/>
  </r>
  <r>
    <x v="3"/>
    <s v="WAM"/>
    <n v="4"/>
    <s v="F40"/>
    <x v="3"/>
    <x v="4"/>
    <n v="3136"/>
    <x v="1"/>
    <s v="3.31m"/>
    <m/>
    <n v="295"/>
    <m/>
    <s v="Kno"/>
    <x v="0"/>
    <x v="103"/>
  </r>
  <r>
    <x v="3"/>
    <s v="WAM"/>
    <n v="4"/>
    <s v="F40"/>
    <x v="8"/>
    <x v="4"/>
    <n v="3135"/>
    <x v="0"/>
    <s v="1.07m"/>
    <m/>
    <n v="347"/>
    <m/>
    <s v="Kno"/>
    <x v="0"/>
    <x v="104"/>
  </r>
  <r>
    <x v="3"/>
    <s v="WAM"/>
    <n v="4"/>
    <s v="F40"/>
    <x v="8"/>
    <x v="4"/>
    <n v="3136"/>
    <x v="1"/>
    <s v="DNS"/>
    <m/>
    <n v="0"/>
    <s v="Event Limit"/>
    <s v="Kno"/>
    <x v="0"/>
    <x v="3"/>
  </r>
  <r>
    <x v="3"/>
    <s v="WAM"/>
    <n v="4"/>
    <s v="F40"/>
    <x v="9"/>
    <x v="4"/>
    <n v="3135"/>
    <x v="0"/>
    <s v="7.66m"/>
    <m/>
    <n v="473"/>
    <s v="3kg"/>
    <s v="Kno"/>
    <x v="0"/>
    <x v="105"/>
  </r>
  <r>
    <x v="3"/>
    <s v="WAM"/>
    <n v="4"/>
    <s v="F40"/>
    <x v="9"/>
    <x v="4"/>
    <n v="3136"/>
    <x v="1"/>
    <s v="8.30m"/>
    <m/>
    <n v="468"/>
    <s v="3kg"/>
    <s v="Kno"/>
    <x v="0"/>
    <x v="106"/>
  </r>
  <r>
    <x v="3"/>
    <s v="WAM"/>
    <n v="4"/>
    <s v="F40"/>
    <x v="5"/>
    <x v="4"/>
    <n v="3136"/>
    <x v="1"/>
    <s v="19.10m"/>
    <m/>
    <n v="403"/>
    <s v="1kg"/>
    <s v="Kno"/>
    <x v="0"/>
    <x v="107"/>
  </r>
  <r>
    <x v="3"/>
    <s v="WAM"/>
    <n v="4"/>
    <s v="F40"/>
    <x v="5"/>
    <x v="4"/>
    <n v="3135"/>
    <x v="0"/>
    <s v="16.19m"/>
    <m/>
    <n v="383"/>
    <s v="1kg"/>
    <s v="Kno"/>
    <x v="0"/>
    <x v="1"/>
  </r>
  <r>
    <x v="3"/>
    <s v="WAM"/>
    <n v="4"/>
    <s v="FOP"/>
    <x v="6"/>
    <x v="1"/>
    <m/>
    <x v="24"/>
    <n v="60.74"/>
    <m/>
    <n v="788"/>
    <s v="Valid"/>
    <s v="Kno"/>
    <x v="0"/>
    <x v="108"/>
  </r>
  <r>
    <x v="3"/>
    <s v="WAM"/>
    <n v="4"/>
    <s v="FOP"/>
    <x v="6"/>
    <x v="8"/>
    <m/>
    <x v="24"/>
    <d v="1899-12-30T00:02:42"/>
    <m/>
    <n v="0"/>
    <s v="Valid; DNQ; Event Limit #3135"/>
    <s v="Kno"/>
    <x v="0"/>
    <x v="109"/>
  </r>
  <r>
    <x v="3"/>
    <s v="WAM"/>
    <n v="4"/>
    <s v="FOP"/>
    <x v="3"/>
    <x v="4"/>
    <n v="2541"/>
    <x v="4"/>
    <s v="3.64m"/>
    <m/>
    <n v="190"/>
    <m/>
    <s v="Kno"/>
    <x v="0"/>
    <x v="110"/>
  </r>
  <r>
    <x v="3"/>
    <s v="WAM"/>
    <n v="4"/>
    <s v="FOP"/>
    <x v="8"/>
    <x v="4"/>
    <n v="2541"/>
    <x v="4"/>
    <s v="DNS"/>
    <m/>
    <n v="0"/>
    <m/>
    <s v="Kno"/>
    <x v="0"/>
    <x v="3"/>
  </r>
  <r>
    <x v="3"/>
    <s v="WAM"/>
    <n v="4"/>
    <s v="M14"/>
    <x v="4"/>
    <x v="4"/>
    <n v="3998"/>
    <x v="19"/>
    <s v="20.64m"/>
    <m/>
    <n v="272"/>
    <s v="600g"/>
    <s v="Don"/>
    <x v="1"/>
    <x v="111"/>
  </r>
  <r>
    <x v="3"/>
    <s v="WAM"/>
    <n v="4"/>
    <s v="M14"/>
    <x v="9"/>
    <x v="4"/>
    <n v="3998"/>
    <x v="19"/>
    <s v="8.91m"/>
    <m/>
    <n v="303"/>
    <s v="3kg"/>
    <s v="Don"/>
    <x v="1"/>
    <x v="112"/>
  </r>
  <r>
    <x v="3"/>
    <s v="WAM"/>
    <n v="4"/>
    <s v="MOP"/>
    <x v="6"/>
    <x v="1"/>
    <m/>
    <x v="24"/>
    <n v="50.8"/>
    <m/>
    <n v="1124"/>
    <s v="Valid"/>
    <s v="Kno"/>
    <x v="1"/>
    <x v="113"/>
  </r>
  <r>
    <x v="3"/>
    <s v="WAM"/>
    <n v="4"/>
    <s v="MOP"/>
    <x v="6"/>
    <x v="8"/>
    <m/>
    <x v="24"/>
    <d v="1899-12-30T00:01:51"/>
    <m/>
    <n v="848"/>
    <s v="Valid"/>
    <s v="Kno"/>
    <x v="1"/>
    <x v="114"/>
  </r>
  <r>
    <x v="3"/>
    <s v="WAM"/>
    <n v="4"/>
    <s v="MOP"/>
    <x v="6"/>
    <x v="9"/>
    <m/>
    <x v="24"/>
    <d v="1899-12-30T00:04:51"/>
    <m/>
    <n v="458"/>
    <s v="No team sheet"/>
    <s v="Kno"/>
    <x v="1"/>
    <x v="115"/>
  </r>
  <r>
    <x v="3"/>
    <s v="WAM"/>
    <n v="4"/>
    <s v="MOP"/>
    <x v="6"/>
    <x v="9"/>
    <m/>
    <x v="24"/>
    <d v="1899-12-30T00:05:03"/>
    <m/>
    <n v="396"/>
    <s v="No team sheet"/>
    <s v="Kno"/>
    <x v="1"/>
    <x v="116"/>
  </r>
  <r>
    <x v="3"/>
    <s v="WAM"/>
    <n v="4"/>
    <s v="MOP"/>
    <x v="6"/>
    <x v="9"/>
    <m/>
    <x v="24"/>
    <m/>
    <m/>
    <n v="0"/>
    <m/>
    <s v="Kno"/>
    <x v="1"/>
    <x v="3"/>
  </r>
  <r>
    <x v="3"/>
    <s v="WAM"/>
    <n v="4"/>
    <s v="MOP"/>
    <x v="6"/>
    <x v="3"/>
    <m/>
    <x v="24"/>
    <d v="1899-12-30T00:09:36"/>
    <m/>
    <n v="524"/>
    <s v="Valid"/>
    <s v="Kno"/>
    <x v="1"/>
    <x v="117"/>
  </r>
  <r>
    <x v="3"/>
    <s v="WAM"/>
    <n v="4"/>
    <s v="MOP"/>
    <x v="3"/>
    <x v="4"/>
    <n v="1602"/>
    <x v="14"/>
    <s v="4.70m"/>
    <m/>
    <n v="223"/>
    <m/>
    <s v="Kno"/>
    <x v="1"/>
    <x v="118"/>
  </r>
  <r>
    <x v="3"/>
    <s v="WAM"/>
    <n v="4"/>
    <s v="MOP"/>
    <x v="9"/>
    <x v="4"/>
    <n v="1385"/>
    <x v="17"/>
    <s v="15.37m"/>
    <m/>
    <n v="515"/>
    <s v="7.26kg"/>
    <s v="Kno"/>
    <x v="1"/>
    <x v="119"/>
  </r>
  <r>
    <x v="3"/>
    <s v="WAM"/>
    <n v="4"/>
    <s v="MOP"/>
    <x v="9"/>
    <x v="4"/>
    <n v="3149"/>
    <x v="12"/>
    <s v="9.57m"/>
    <m/>
    <n v="406"/>
    <s v="7.26kg"/>
    <s v="Kno"/>
    <x v="1"/>
    <x v="120"/>
  </r>
  <r>
    <x v="3"/>
    <s v="WAM"/>
    <n v="4"/>
    <s v="MOP"/>
    <x v="9"/>
    <x v="4"/>
    <n v="1602"/>
    <x v="14"/>
    <s v="6.64m"/>
    <m/>
    <n v="197"/>
    <s v="7.26kg"/>
    <s v="Kno"/>
    <x v="1"/>
    <x v="121"/>
  </r>
  <r>
    <x v="3"/>
    <s v="WAM"/>
    <n v="4"/>
    <s v="MOP"/>
    <x v="5"/>
    <x v="4"/>
    <n v="1385"/>
    <x v="17"/>
    <s v="39.25m"/>
    <m/>
    <n v="460"/>
    <s v="2kg"/>
    <s v="Kno"/>
    <x v="1"/>
    <x v="122"/>
  </r>
  <r>
    <x v="3"/>
    <s v="WAM"/>
    <n v="4"/>
    <s v="MOP"/>
    <x v="5"/>
    <x v="4"/>
    <n v="3149"/>
    <x v="12"/>
    <s v="24.37m"/>
    <m/>
    <n v="313"/>
    <s v="2kg"/>
    <s v="Kno"/>
    <x v="1"/>
    <x v="123"/>
  </r>
  <r>
    <x v="3"/>
    <s v="WAM"/>
    <n v="4"/>
    <s v="XOP"/>
    <x v="6"/>
    <x v="9"/>
    <m/>
    <x v="24"/>
    <d v="1899-12-30T00:04:26"/>
    <m/>
    <n v="1192"/>
    <s v="Valid"/>
    <s v="Kno"/>
    <x v="2"/>
    <x v="124"/>
  </r>
  <r>
    <x v="3"/>
    <s v="WAM"/>
    <n v="4"/>
    <s v="XOP"/>
    <x v="6"/>
    <x v="9"/>
    <m/>
    <x v="24"/>
    <d v="1899-12-30T00:04:59"/>
    <m/>
    <n v="764"/>
    <s v="Valid"/>
    <s v="Kno"/>
    <x v="2"/>
    <x v="125"/>
  </r>
  <r>
    <x v="4"/>
    <s v="WAM"/>
    <n v="4"/>
    <s v="F40"/>
    <x v="0"/>
    <x v="0"/>
    <n v="3135"/>
    <x v="0"/>
    <n v="17.02"/>
    <n v="0"/>
    <n v="375"/>
    <m/>
    <s v="Nun"/>
    <x v="0"/>
    <x v="11"/>
  </r>
  <r>
    <x v="4"/>
    <s v="WAM"/>
    <n v="4"/>
    <s v="F40"/>
    <x v="0"/>
    <x v="1"/>
    <n v="3136"/>
    <x v="1"/>
    <n v="80.03"/>
    <m/>
    <n v="346"/>
    <m/>
    <s v="Nun"/>
    <x v="0"/>
    <x v="126"/>
  </r>
  <r>
    <x v="4"/>
    <s v="WAM"/>
    <n v="4"/>
    <s v="F40"/>
    <x v="0"/>
    <x v="1"/>
    <n v="3135"/>
    <x v="0"/>
    <n v="84.19"/>
    <m/>
    <n v="338"/>
    <m/>
    <s v="Nun"/>
    <x v="0"/>
    <x v="127"/>
  </r>
  <r>
    <x v="4"/>
    <s v="WAM"/>
    <n v="4"/>
    <s v="F40"/>
    <x v="0"/>
    <x v="5"/>
    <n v="1940"/>
    <x v="2"/>
    <s v="8:26.8h"/>
    <m/>
    <n v="192"/>
    <m/>
    <s v="Nun"/>
    <x v="0"/>
    <x v="128"/>
  </r>
  <r>
    <x v="4"/>
    <s v="WAM"/>
    <n v="4"/>
    <s v="F40"/>
    <x v="0"/>
    <x v="5"/>
    <n v="1726"/>
    <x v="18"/>
    <s v="8:42.1h"/>
    <m/>
    <n v="150"/>
    <m/>
    <s v="Nun"/>
    <x v="0"/>
    <x v="129"/>
  </r>
  <r>
    <x v="4"/>
    <s v="WAM"/>
    <n v="4"/>
    <s v="F40"/>
    <x v="3"/>
    <x v="4"/>
    <n v="3135"/>
    <x v="0"/>
    <s v="3.20m"/>
    <m/>
    <n v="0"/>
    <s v="Event Limit"/>
    <s v="Nun"/>
    <x v="0"/>
    <x v="102"/>
  </r>
  <r>
    <x v="4"/>
    <s v="WAM"/>
    <n v="4"/>
    <s v="F40"/>
    <x v="3"/>
    <x v="4"/>
    <n v="3136"/>
    <x v="1"/>
    <s v="3.19m"/>
    <m/>
    <n v="0"/>
    <s v="Event Limit"/>
    <s v="Nun"/>
    <x v="0"/>
    <x v="130"/>
  </r>
  <r>
    <x v="4"/>
    <s v="WAM"/>
    <n v="4"/>
    <s v="F40"/>
    <x v="11"/>
    <x v="4"/>
    <n v="3136"/>
    <x v="1"/>
    <s v="2.45m"/>
    <m/>
    <n v="427"/>
    <m/>
    <s v="Nun"/>
    <x v="0"/>
    <x v="131"/>
  </r>
  <r>
    <x v="4"/>
    <s v="WAM"/>
    <n v="4"/>
    <s v="F40"/>
    <x v="4"/>
    <x v="4"/>
    <n v="3135"/>
    <x v="0"/>
    <s v="17.40m"/>
    <m/>
    <n v="405"/>
    <s v="500g"/>
    <s v="Nun"/>
    <x v="0"/>
    <x v="132"/>
  </r>
  <r>
    <x v="4"/>
    <s v="WAM"/>
    <n v="4"/>
    <s v="F40"/>
    <x v="4"/>
    <x v="4"/>
    <n v="3136"/>
    <x v="1"/>
    <s v="17.35m"/>
    <m/>
    <n v="370"/>
    <s v="500g"/>
    <s v="Nun"/>
    <x v="0"/>
    <x v="133"/>
  </r>
  <r>
    <x v="4"/>
    <s v="WAM"/>
    <n v="4"/>
    <s v="F40"/>
    <x v="5"/>
    <x v="4"/>
    <n v="3136"/>
    <x v="1"/>
    <s v="21.64m"/>
    <m/>
    <n v="424"/>
    <s v="1kg"/>
    <s v="Nun"/>
    <x v="0"/>
    <x v="134"/>
  </r>
  <r>
    <x v="4"/>
    <s v="WAM"/>
    <n v="4"/>
    <s v="F40"/>
    <x v="5"/>
    <x v="4"/>
    <n v="3135"/>
    <x v="0"/>
    <s v="17.00m"/>
    <m/>
    <n v="401"/>
    <s v="1kg"/>
    <s v="Nun"/>
    <x v="0"/>
    <x v="135"/>
  </r>
  <r>
    <x v="4"/>
    <s v="WAM"/>
    <n v="4"/>
    <s v="FOP"/>
    <x v="0"/>
    <x v="5"/>
    <n v="2071"/>
    <x v="5"/>
    <s v="5:10.5h"/>
    <m/>
    <n v="350"/>
    <m/>
    <s v="Nun"/>
    <x v="0"/>
    <x v="136"/>
  </r>
  <r>
    <x v="4"/>
    <s v="WAM"/>
    <n v="4"/>
    <s v="FOP"/>
    <x v="0"/>
    <x v="5"/>
    <n v="1870"/>
    <x v="25"/>
    <s v="5:30.0h"/>
    <m/>
    <n v="282"/>
    <m/>
    <s v="Nun"/>
    <x v="0"/>
    <x v="137"/>
  </r>
  <r>
    <x v="4"/>
    <s v="WAM"/>
    <n v="4"/>
    <s v="M14"/>
    <x v="9"/>
    <x v="4"/>
    <n v="3998"/>
    <x v="19"/>
    <s v="8.85m"/>
    <m/>
    <n v="299"/>
    <s v="3kg"/>
    <s v="Abe"/>
    <x v="1"/>
    <x v="138"/>
  </r>
  <r>
    <x v="4"/>
    <s v="WAM"/>
    <n v="4"/>
    <s v="M14"/>
    <x v="10"/>
    <x v="4"/>
    <n v="3998"/>
    <x v="19"/>
    <s v="24.93m"/>
    <m/>
    <n v="350"/>
    <s v="3kg"/>
    <s v="Abe"/>
    <x v="1"/>
    <x v="139"/>
  </r>
  <r>
    <x v="4"/>
    <s v="WAM"/>
    <n v="4"/>
    <s v="M20"/>
    <x v="0"/>
    <x v="0"/>
    <n v="1731"/>
    <x v="8"/>
    <n v="14.54"/>
    <n v="-1.9"/>
    <n v="182"/>
    <m/>
    <s v="Nun"/>
    <x v="1"/>
    <x v="140"/>
  </r>
  <r>
    <x v="4"/>
    <s v="WAM"/>
    <n v="4"/>
    <s v="M20"/>
    <x v="0"/>
    <x v="1"/>
    <n v="1731"/>
    <x v="8"/>
    <s v="DNS"/>
    <m/>
    <n v="0"/>
    <m/>
    <s v="Nun"/>
    <x v="1"/>
    <x v="3"/>
  </r>
  <r>
    <x v="4"/>
    <s v="WAM"/>
    <n v="4"/>
    <s v="M20"/>
    <x v="0"/>
    <x v="5"/>
    <n v="1731"/>
    <x v="8"/>
    <s v="5:23.0h"/>
    <m/>
    <n v="190"/>
    <m/>
    <s v="Nun"/>
    <x v="1"/>
    <x v="141"/>
  </r>
  <r>
    <x v="4"/>
    <s v="WAM"/>
    <n v="4"/>
    <s v="M40"/>
    <x v="0"/>
    <x v="0"/>
    <n v="1729"/>
    <x v="9"/>
    <n v="15.12"/>
    <n v="-3.1"/>
    <n v="188"/>
    <m/>
    <s v="Nun"/>
    <x v="1"/>
    <x v="142"/>
  </r>
  <r>
    <x v="4"/>
    <s v="WAM"/>
    <n v="4"/>
    <s v="M40"/>
    <x v="0"/>
    <x v="1"/>
    <n v="1230"/>
    <x v="10"/>
    <n v="60.91"/>
    <m/>
    <n v="397"/>
    <m/>
    <s v="Nun"/>
    <x v="1"/>
    <x v="143"/>
  </r>
  <r>
    <x v="4"/>
    <s v="WAM"/>
    <n v="4"/>
    <s v="M40"/>
    <x v="0"/>
    <x v="1"/>
    <n v="1729"/>
    <x v="9"/>
    <n v="62.33"/>
    <m/>
    <n v="317"/>
    <m/>
    <s v="Nun"/>
    <x v="1"/>
    <x v="144"/>
  </r>
  <r>
    <x v="4"/>
    <s v="WAM"/>
    <n v="4"/>
    <s v="M40"/>
    <x v="0"/>
    <x v="5"/>
    <n v="1230"/>
    <x v="10"/>
    <s v="4:26.1h"/>
    <m/>
    <n v="516"/>
    <m/>
    <s v="Nun"/>
    <x v="1"/>
    <x v="145"/>
  </r>
  <r>
    <x v="4"/>
    <s v="WAM"/>
    <n v="4"/>
    <s v="M40"/>
    <x v="0"/>
    <x v="5"/>
    <n v="1729"/>
    <x v="9"/>
    <s v="4:39.9h"/>
    <m/>
    <n v="430"/>
    <m/>
    <s v="Nun"/>
    <x v="1"/>
    <x v="146"/>
  </r>
  <r>
    <x v="4"/>
    <s v="WAM"/>
    <n v="4"/>
    <s v="M40"/>
    <x v="0"/>
    <x v="5"/>
    <n v="1727"/>
    <x v="26"/>
    <s v="4:46.1h"/>
    <m/>
    <n v="409"/>
    <m/>
    <s v="Nun"/>
    <x v="1"/>
    <x v="147"/>
  </r>
  <r>
    <x v="4"/>
    <s v="WAM"/>
    <n v="4"/>
    <s v="MOP"/>
    <x v="0"/>
    <x v="0"/>
    <n v="3149"/>
    <x v="12"/>
    <n v="12.27"/>
    <n v="0"/>
    <n v="296"/>
    <m/>
    <s v="Nun"/>
    <x v="1"/>
    <x v="148"/>
  </r>
  <r>
    <x v="4"/>
    <s v="WAM"/>
    <n v="4"/>
    <s v="MOP"/>
    <x v="0"/>
    <x v="0"/>
    <n v="1602"/>
    <x v="14"/>
    <n v="12.92"/>
    <n v="-0.4"/>
    <n v="235"/>
    <m/>
    <s v="Nun"/>
    <x v="1"/>
    <x v="149"/>
  </r>
  <r>
    <x v="4"/>
    <s v="WAM"/>
    <n v="4"/>
    <s v="MOP"/>
    <x v="0"/>
    <x v="0"/>
    <n v="1253"/>
    <x v="16"/>
    <n v="15.27"/>
    <n v="0"/>
    <n v="165"/>
    <m/>
    <s v="Nun"/>
    <x v="1"/>
    <x v="150"/>
  </r>
  <r>
    <x v="4"/>
    <s v="WAM"/>
    <n v="4"/>
    <s v="MOP"/>
    <x v="0"/>
    <x v="1"/>
    <n v="1253"/>
    <x v="16"/>
    <n v="68.400000000000006"/>
    <m/>
    <n v="181"/>
    <m/>
    <s v="Nun"/>
    <x v="1"/>
    <x v="151"/>
  </r>
  <r>
    <x v="4"/>
    <s v="WAM"/>
    <n v="4"/>
    <s v="MOP"/>
    <x v="0"/>
    <x v="5"/>
    <n v="1871"/>
    <x v="15"/>
    <s v="4:31.6h"/>
    <m/>
    <n v="333"/>
    <m/>
    <s v="Nun"/>
    <x v="1"/>
    <x v="152"/>
  </r>
  <r>
    <x v="4"/>
    <s v="WAM"/>
    <n v="4"/>
    <s v="MOP"/>
    <x v="0"/>
    <x v="5"/>
    <n v="1602"/>
    <x v="14"/>
    <s v="4:38.1h"/>
    <m/>
    <n v="300"/>
    <m/>
    <s v="Nun"/>
    <x v="1"/>
    <x v="153"/>
  </r>
  <r>
    <x v="4"/>
    <s v="WAM"/>
    <n v="4"/>
    <s v="MOP"/>
    <x v="0"/>
    <x v="5"/>
    <n v="2466"/>
    <x v="23"/>
    <s v="4:44.9h"/>
    <m/>
    <n v="274"/>
    <m/>
    <s v="Nun"/>
    <x v="1"/>
    <x v="154"/>
  </r>
  <r>
    <x v="4"/>
    <s v="WAM"/>
    <n v="4"/>
    <s v="MOP"/>
    <x v="0"/>
    <x v="5"/>
    <n v="2085"/>
    <x v="13"/>
    <s v="4:51.2h"/>
    <m/>
    <n v="250"/>
    <m/>
    <s v="Nun"/>
    <x v="1"/>
    <x v="155"/>
  </r>
  <r>
    <x v="4"/>
    <s v="WAM"/>
    <n v="4"/>
    <s v="MOP"/>
    <x v="0"/>
    <x v="5"/>
    <n v="1253"/>
    <x v="16"/>
    <s v="5:01.7h"/>
    <m/>
    <n v="209"/>
    <m/>
    <s v="Nun"/>
    <x v="1"/>
    <x v="156"/>
  </r>
  <r>
    <x v="4"/>
    <s v="WAM"/>
    <n v="4"/>
    <s v="MOP"/>
    <x v="3"/>
    <x v="4"/>
    <n v="1602"/>
    <x v="14"/>
    <s v="4.78m"/>
    <m/>
    <n v="234"/>
    <m/>
    <s v="Nun"/>
    <x v="1"/>
    <x v="157"/>
  </r>
  <r>
    <x v="4"/>
    <s v="WAM"/>
    <n v="4"/>
    <s v="MOP"/>
    <x v="3"/>
    <x v="4"/>
    <n v="1253"/>
    <x v="16"/>
    <s v="4.23m"/>
    <m/>
    <n v="185"/>
    <m/>
    <s v="Nun"/>
    <x v="1"/>
    <x v="158"/>
  </r>
  <r>
    <x v="4"/>
    <s v="WAM"/>
    <n v="4"/>
    <s v="MOP"/>
    <x v="4"/>
    <x v="4"/>
    <n v="3149"/>
    <x v="12"/>
    <s v="40.29m"/>
    <m/>
    <n v="421"/>
    <s v="800g"/>
    <s v="Nun"/>
    <x v="1"/>
    <x v="159"/>
  </r>
  <r>
    <x v="4"/>
    <s v="WAM"/>
    <n v="4"/>
    <s v="MOP"/>
    <x v="5"/>
    <x v="4"/>
    <n v="3149"/>
    <x v="12"/>
    <s v="27.27m"/>
    <m/>
    <n v="354"/>
    <s v="2kg"/>
    <s v="Nun"/>
    <x v="1"/>
    <x v="160"/>
  </r>
  <r>
    <x v="5"/>
    <s v="WAM"/>
    <n v="4"/>
    <s v="F40"/>
    <x v="0"/>
    <x v="7"/>
    <n v="3135"/>
    <x v="0"/>
    <n v="34.700000000000003"/>
    <n v="-0.3"/>
    <n v="423"/>
    <m/>
    <s v="Cas"/>
    <x v="0"/>
    <x v="55"/>
  </r>
  <r>
    <x v="5"/>
    <s v="WAM"/>
    <n v="4"/>
    <s v="F40"/>
    <x v="0"/>
    <x v="7"/>
    <n v="1940"/>
    <x v="2"/>
    <n v="39.5"/>
    <n v="0.6"/>
    <n v="228"/>
    <m/>
    <s v="Cas"/>
    <x v="0"/>
    <x v="161"/>
  </r>
  <r>
    <x v="5"/>
    <s v="WAM"/>
    <n v="4"/>
    <s v="F40"/>
    <x v="7"/>
    <x v="4"/>
    <n v="1940"/>
    <x v="2"/>
    <s v="NM"/>
    <m/>
    <n v="0"/>
    <m/>
    <s v="Cas"/>
    <x v="0"/>
    <x v="3"/>
  </r>
  <r>
    <x v="5"/>
    <s v="WAM"/>
    <n v="4"/>
    <s v="F40"/>
    <x v="7"/>
    <x v="4"/>
    <n v="3135"/>
    <x v="0"/>
    <s v="7.41m"/>
    <m/>
    <n v="0"/>
    <s v="Event Limit"/>
    <s v="Cas"/>
    <x v="0"/>
    <x v="162"/>
  </r>
  <r>
    <x v="5"/>
    <s v="WAM"/>
    <n v="4"/>
    <s v="F40"/>
    <x v="7"/>
    <x v="4"/>
    <n v="3136"/>
    <x v="1"/>
    <s v="DNS"/>
    <m/>
    <n v="0"/>
    <m/>
    <s v="Cas"/>
    <x v="0"/>
    <x v="3"/>
  </r>
  <r>
    <x v="5"/>
    <s v="WAM"/>
    <n v="4"/>
    <s v="F40"/>
    <x v="8"/>
    <x v="4"/>
    <n v="3135"/>
    <x v="0"/>
    <s v="1.10m"/>
    <m/>
    <n v="372"/>
    <m/>
    <s v="Cas"/>
    <x v="0"/>
    <x v="163"/>
  </r>
  <r>
    <x v="5"/>
    <s v="WAM"/>
    <n v="4"/>
    <s v="F40"/>
    <x v="11"/>
    <x v="4"/>
    <n v="3136"/>
    <x v="1"/>
    <s v="DNS"/>
    <m/>
    <n v="0"/>
    <m/>
    <s v="Cas"/>
    <x v="0"/>
    <x v="3"/>
  </r>
  <r>
    <x v="5"/>
    <s v="WAM"/>
    <n v="4"/>
    <s v="F40"/>
    <x v="9"/>
    <x v="4"/>
    <n v="3135"/>
    <x v="0"/>
    <s v="7.45m"/>
    <m/>
    <n v="465"/>
    <s v="3kg"/>
    <s v="Cas"/>
    <x v="0"/>
    <x v="164"/>
  </r>
  <r>
    <x v="5"/>
    <s v="WAM"/>
    <n v="4"/>
    <s v="F40"/>
    <x v="9"/>
    <x v="4"/>
    <n v="3136"/>
    <x v="1"/>
    <s v="DNS"/>
    <m/>
    <n v="0"/>
    <s v="3kg"/>
    <s v="Cas"/>
    <x v="0"/>
    <x v="3"/>
  </r>
  <r>
    <x v="5"/>
    <s v="WAM"/>
    <n v="4"/>
    <s v="F40"/>
    <x v="10"/>
    <x v="4"/>
    <n v="3135"/>
    <x v="0"/>
    <s v="29.29m"/>
    <m/>
    <n v="463"/>
    <s v="3kg"/>
    <s v="Cas"/>
    <x v="0"/>
    <x v="165"/>
  </r>
  <r>
    <x v="5"/>
    <s v="WAM"/>
    <n v="4"/>
    <s v="F40"/>
    <x v="10"/>
    <x v="4"/>
    <n v="3136"/>
    <x v="1"/>
    <s v="DNS"/>
    <m/>
    <n v="0"/>
    <s v="3kg"/>
    <s v="Cas"/>
    <x v="0"/>
    <x v="3"/>
  </r>
  <r>
    <x v="5"/>
    <s v="WAM"/>
    <n v="4"/>
    <s v="FOP"/>
    <x v="0"/>
    <x v="7"/>
    <n v="2541"/>
    <x v="4"/>
    <n v="33.159999999999997"/>
    <n v="-0.3"/>
    <n v="181"/>
    <m/>
    <s v="Cas"/>
    <x v="0"/>
    <x v="166"/>
  </r>
  <r>
    <x v="5"/>
    <s v="WAM"/>
    <n v="4"/>
    <s v="FOP"/>
    <x v="0"/>
    <x v="6"/>
    <n v="2071"/>
    <x v="5"/>
    <s v="19:21.1h"/>
    <m/>
    <n v="388"/>
    <m/>
    <s v="Cas"/>
    <x v="0"/>
    <x v="167"/>
  </r>
  <r>
    <x v="5"/>
    <s v="WAM"/>
    <n v="4"/>
    <s v="FOP"/>
    <x v="0"/>
    <x v="6"/>
    <n v="1870"/>
    <x v="25"/>
    <s v="19:21.3h"/>
    <m/>
    <n v="388"/>
    <m/>
    <s v="Cas"/>
    <x v="0"/>
    <x v="168"/>
  </r>
  <r>
    <x v="5"/>
    <s v="WAM"/>
    <n v="4"/>
    <s v="FOP"/>
    <x v="0"/>
    <x v="6"/>
    <n v="1514"/>
    <x v="6"/>
    <s v="23:10.8h"/>
    <m/>
    <n v="198"/>
    <m/>
    <s v="Cas"/>
    <x v="0"/>
    <x v="169"/>
  </r>
  <r>
    <x v="5"/>
    <s v="WAM"/>
    <n v="4"/>
    <s v="FOP"/>
    <x v="7"/>
    <x v="4"/>
    <n v="2541"/>
    <x v="4"/>
    <s v="6.11m"/>
    <m/>
    <n v="121"/>
    <m/>
    <s v="Cas"/>
    <x v="0"/>
    <x v="170"/>
  </r>
  <r>
    <x v="5"/>
    <s v="WAM"/>
    <n v="4"/>
    <s v="FOP"/>
    <x v="9"/>
    <x v="4"/>
    <n v="2541"/>
    <x v="4"/>
    <s v="5.26m"/>
    <m/>
    <n v="146"/>
    <s v="4kg"/>
    <s v="Cas"/>
    <x v="0"/>
    <x v="171"/>
  </r>
  <r>
    <x v="5"/>
    <s v="WAM"/>
    <n v="4"/>
    <s v="M14"/>
    <x v="9"/>
    <x v="4"/>
    <n v="3998"/>
    <x v="19"/>
    <s v="8.39m"/>
    <m/>
    <n v="263"/>
    <s v="3kg"/>
    <s v="Cas"/>
    <x v="1"/>
    <x v="172"/>
  </r>
  <r>
    <x v="5"/>
    <s v="WAM"/>
    <n v="4"/>
    <s v="M14"/>
    <x v="10"/>
    <x v="4"/>
    <n v="3998"/>
    <x v="19"/>
    <s v="33.09m"/>
    <m/>
    <n v="425"/>
    <s v="3kg"/>
    <s v="Cas"/>
    <x v="1"/>
    <x v="173"/>
  </r>
  <r>
    <x v="5"/>
    <s v="WAM"/>
    <n v="4"/>
    <s v="M40"/>
    <x v="0"/>
    <x v="8"/>
    <n v="1729"/>
    <x v="9"/>
    <s v="2:18.8h"/>
    <m/>
    <n v="401"/>
    <m/>
    <s v="Cas"/>
    <x v="1"/>
    <x v="174"/>
  </r>
  <r>
    <x v="5"/>
    <s v="WAM"/>
    <n v="4"/>
    <s v="M40"/>
    <x v="0"/>
    <x v="6"/>
    <n v="1729"/>
    <x v="9"/>
    <s v="18:20.2h"/>
    <m/>
    <n v="377"/>
    <m/>
    <s v="Cas"/>
    <x v="1"/>
    <x v="175"/>
  </r>
  <r>
    <x v="5"/>
    <s v="WAM"/>
    <n v="4"/>
    <s v="MOP"/>
    <x v="0"/>
    <x v="7"/>
    <n v="3149"/>
    <x v="12"/>
    <n v="25.36"/>
    <n v="-3.7"/>
    <n v="284"/>
    <m/>
    <s v="Cas"/>
    <x v="1"/>
    <x v="176"/>
  </r>
  <r>
    <x v="5"/>
    <s v="WAM"/>
    <n v="4"/>
    <s v="MOP"/>
    <x v="0"/>
    <x v="7"/>
    <n v="1602"/>
    <x v="14"/>
    <n v="26.51"/>
    <n v="-3.3"/>
    <n v="232"/>
    <m/>
    <s v="Cas"/>
    <x v="1"/>
    <x v="177"/>
  </r>
  <r>
    <x v="5"/>
    <s v="WAM"/>
    <n v="4"/>
    <s v="MOP"/>
    <x v="0"/>
    <x v="7"/>
    <n v="4591"/>
    <x v="27"/>
    <n v="28.73"/>
    <n v="-3.6"/>
    <n v="185"/>
    <m/>
    <s v="Cas"/>
    <x v="1"/>
    <x v="178"/>
  </r>
  <r>
    <x v="5"/>
    <s v="WAM"/>
    <n v="4"/>
    <s v="MOP"/>
    <x v="0"/>
    <x v="7"/>
    <n v="1253"/>
    <x v="16"/>
    <n v="31.54"/>
    <n v="-4.2"/>
    <n v="159"/>
    <m/>
    <s v="Cas"/>
    <x v="1"/>
    <x v="179"/>
  </r>
  <r>
    <x v="5"/>
    <s v="WAM"/>
    <n v="4"/>
    <s v="MOP"/>
    <x v="0"/>
    <x v="8"/>
    <n v="1602"/>
    <x v="14"/>
    <s v="2:11.1h"/>
    <m/>
    <n v="342"/>
    <m/>
    <s v="Cas"/>
    <x v="1"/>
    <x v="180"/>
  </r>
  <r>
    <x v="5"/>
    <s v="WAM"/>
    <n v="4"/>
    <s v="MOP"/>
    <x v="0"/>
    <x v="8"/>
    <n v="2466"/>
    <x v="23"/>
    <s v="2:20.2h"/>
    <m/>
    <n v="264"/>
    <m/>
    <s v="Cas"/>
    <x v="1"/>
    <x v="181"/>
  </r>
  <r>
    <x v="5"/>
    <s v="WAM"/>
    <n v="4"/>
    <s v="MOP"/>
    <x v="0"/>
    <x v="8"/>
    <n v="4591"/>
    <x v="27"/>
    <s v="2:26.5h"/>
    <m/>
    <n v="223"/>
    <m/>
    <s v="Cas"/>
    <x v="1"/>
    <x v="182"/>
  </r>
  <r>
    <x v="5"/>
    <s v="WAM"/>
    <n v="4"/>
    <s v="MOP"/>
    <x v="0"/>
    <x v="8"/>
    <n v="1253"/>
    <x v="16"/>
    <s v="2:28.0h"/>
    <m/>
    <n v="214"/>
    <m/>
    <s v="Cas"/>
    <x v="1"/>
    <x v="183"/>
  </r>
  <r>
    <x v="5"/>
    <s v="WAM"/>
    <n v="4"/>
    <s v="MOP"/>
    <x v="0"/>
    <x v="6"/>
    <n v="1871"/>
    <x v="15"/>
    <s v="17:05.7h"/>
    <m/>
    <n v="349"/>
    <m/>
    <s v="Cas"/>
    <x v="1"/>
    <x v="184"/>
  </r>
  <r>
    <x v="5"/>
    <s v="WAM"/>
    <n v="4"/>
    <s v="MOP"/>
    <x v="0"/>
    <x v="6"/>
    <n v="1253"/>
    <x v="16"/>
    <s v="17:41.4h"/>
    <m/>
    <n v="308"/>
    <m/>
    <s v="Cas"/>
    <x v="1"/>
    <x v="185"/>
  </r>
  <r>
    <x v="5"/>
    <s v="WAM"/>
    <n v="4"/>
    <s v="MOP"/>
    <x v="7"/>
    <x v="4"/>
    <n v="1602"/>
    <x v="14"/>
    <s v="9.35m"/>
    <m/>
    <n v="191"/>
    <m/>
    <s v="Cas"/>
    <x v="1"/>
    <x v="186"/>
  </r>
  <r>
    <x v="5"/>
    <s v="WAM"/>
    <n v="4"/>
    <s v="MOP"/>
    <x v="7"/>
    <x v="4"/>
    <n v="1253"/>
    <x v="16"/>
    <s v="9.07m"/>
    <m/>
    <n v="183"/>
    <m/>
    <s v="Cas"/>
    <x v="1"/>
    <x v="187"/>
  </r>
  <r>
    <x v="5"/>
    <s v="WAM"/>
    <n v="4"/>
    <s v="MOP"/>
    <x v="9"/>
    <x v="4"/>
    <n v="1385"/>
    <x v="17"/>
    <s v="14.93m"/>
    <m/>
    <n v="510"/>
    <s v="7.26kg"/>
    <s v="Cas"/>
    <x v="1"/>
    <x v="188"/>
  </r>
  <r>
    <x v="5"/>
    <s v="WAM"/>
    <n v="4"/>
    <s v="MOP"/>
    <x v="9"/>
    <x v="4"/>
    <n v="3149"/>
    <x v="12"/>
    <s v="9.84m"/>
    <m/>
    <n v="411"/>
    <s v="7.26kg"/>
    <s v="Cas"/>
    <x v="1"/>
    <x v="189"/>
  </r>
  <r>
    <x v="5"/>
    <s v="WAM"/>
    <n v="4"/>
    <s v="MOP"/>
    <x v="9"/>
    <x v="4"/>
    <n v="1602"/>
    <x v="14"/>
    <s v="6.91m"/>
    <m/>
    <n v="216"/>
    <s v="7.26kg"/>
    <s v="Cas"/>
    <x v="1"/>
    <x v="190"/>
  </r>
  <r>
    <x v="5"/>
    <s v="WAM"/>
    <n v="4"/>
    <s v="MOP"/>
    <x v="10"/>
    <x v="4"/>
    <n v="1385"/>
    <x v="17"/>
    <s v="35.98m"/>
    <m/>
    <n v="424"/>
    <s v="7.26kg"/>
    <s v="Cas"/>
    <x v="1"/>
    <x v="191"/>
  </r>
  <r>
    <x v="5"/>
    <s v="WAM"/>
    <n v="4"/>
    <s v="MOP"/>
    <x v="10"/>
    <x v="4"/>
    <n v="3149"/>
    <x v="12"/>
    <s v="21.08m"/>
    <m/>
    <n v="260"/>
    <s v="7.26kg"/>
    <s v="Cas"/>
    <x v="1"/>
    <x v="192"/>
  </r>
  <r>
    <x v="6"/>
    <s v="WAM"/>
    <n v="4"/>
    <s v="F40"/>
    <x v="0"/>
    <x v="10"/>
    <n v="3135"/>
    <x v="0"/>
    <n v="10.210000000000001"/>
    <m/>
    <n v="496"/>
    <m/>
    <s v="Gle"/>
    <x v="0"/>
    <x v="193"/>
  </r>
  <r>
    <x v="6"/>
    <s v="WAM"/>
    <n v="4"/>
    <s v="F40"/>
    <x v="0"/>
    <x v="10"/>
    <n v="3136"/>
    <x v="1"/>
    <n v="10.06"/>
    <m/>
    <n v="457"/>
    <m/>
    <s v="Gle"/>
    <x v="0"/>
    <x v="194"/>
  </r>
  <r>
    <x v="6"/>
    <s v="WAM"/>
    <n v="4"/>
    <s v="F40"/>
    <x v="0"/>
    <x v="11"/>
    <n v="1271"/>
    <x v="3"/>
    <s v="2:31.5h"/>
    <m/>
    <n v="185"/>
    <m/>
    <s v="Gle"/>
    <x v="0"/>
    <x v="195"/>
  </r>
  <r>
    <x v="6"/>
    <s v="WAM"/>
    <n v="4"/>
    <s v="F40"/>
    <x v="3"/>
    <x v="4"/>
    <n v="3135"/>
    <x v="0"/>
    <s v="3.31m"/>
    <m/>
    <n v="0"/>
    <s v="Event Limit"/>
    <s v="Gle"/>
    <x v="0"/>
    <x v="103"/>
  </r>
  <r>
    <x v="6"/>
    <s v="WAM"/>
    <n v="4"/>
    <s v="F40"/>
    <x v="3"/>
    <x v="4"/>
    <n v="3136"/>
    <x v="1"/>
    <s v="3.33m"/>
    <m/>
    <n v="0"/>
    <s v="Event Limit"/>
    <s v="Gle"/>
    <x v="0"/>
    <x v="196"/>
  </r>
  <r>
    <x v="6"/>
    <s v="WAM"/>
    <n v="4"/>
    <s v="F40"/>
    <x v="8"/>
    <x v="4"/>
    <n v="3135"/>
    <x v="0"/>
    <s v="1.10m"/>
    <m/>
    <n v="372"/>
    <m/>
    <s v="Gle"/>
    <x v="0"/>
    <x v="163"/>
  </r>
  <r>
    <x v="6"/>
    <s v="WAM"/>
    <n v="4"/>
    <s v="F40"/>
    <x v="8"/>
    <x v="4"/>
    <n v="3136"/>
    <x v="1"/>
    <s v="1.10m"/>
    <m/>
    <n v="308"/>
    <m/>
    <s v="Gle"/>
    <x v="0"/>
    <x v="163"/>
  </r>
  <r>
    <x v="6"/>
    <s v="WAM"/>
    <n v="4"/>
    <s v="F40"/>
    <x v="4"/>
    <x v="4"/>
    <n v="3136"/>
    <x v="1"/>
    <s v="19.88m"/>
    <m/>
    <n v="407"/>
    <s v="500g"/>
    <s v="Gle"/>
    <x v="0"/>
    <x v="197"/>
  </r>
  <r>
    <x v="6"/>
    <s v="WAM"/>
    <n v="4"/>
    <s v="F40"/>
    <x v="4"/>
    <x v="4"/>
    <n v="3135"/>
    <x v="0"/>
    <s v="17.28m"/>
    <m/>
    <n v="403"/>
    <s v="500g"/>
    <s v="Gle"/>
    <x v="0"/>
    <x v="198"/>
  </r>
  <r>
    <x v="6"/>
    <s v="WAM"/>
    <n v="4"/>
    <s v="F40"/>
    <x v="9"/>
    <x v="4"/>
    <n v="3135"/>
    <x v="0"/>
    <s v="7.32m"/>
    <m/>
    <n v="490"/>
    <s v="bonus30; 3kg"/>
    <s v="Gle"/>
    <x v="0"/>
    <x v="199"/>
  </r>
  <r>
    <x v="6"/>
    <s v="WAM"/>
    <n v="4"/>
    <s v="F40"/>
    <x v="9"/>
    <x v="4"/>
    <n v="3136"/>
    <x v="1"/>
    <s v="8.08m"/>
    <m/>
    <n v="460"/>
    <s v="3kg"/>
    <s v="Gle"/>
    <x v="0"/>
    <x v="200"/>
  </r>
  <r>
    <x v="6"/>
    <s v="WAM"/>
    <n v="4"/>
    <s v="FOP"/>
    <x v="0"/>
    <x v="10"/>
    <n v="2541"/>
    <x v="4"/>
    <n v="9.74"/>
    <m/>
    <n v="210"/>
    <m/>
    <s v="Gle"/>
    <x v="0"/>
    <x v="201"/>
  </r>
  <r>
    <x v="6"/>
    <s v="WAM"/>
    <n v="4"/>
    <s v="FOP"/>
    <x v="3"/>
    <x v="4"/>
    <n v="2541"/>
    <x v="4"/>
    <s v="3.70m"/>
    <m/>
    <n v="194"/>
    <m/>
    <s v="Gle"/>
    <x v="0"/>
    <x v="202"/>
  </r>
  <r>
    <x v="6"/>
    <s v="WAM"/>
    <n v="4"/>
    <s v="FOP"/>
    <x v="4"/>
    <x v="4"/>
    <n v="2541"/>
    <x v="4"/>
    <s v="DNS"/>
    <m/>
    <n v="0"/>
    <s v="600g"/>
    <s v="Gle"/>
    <x v="0"/>
    <x v="3"/>
  </r>
  <r>
    <x v="6"/>
    <s v="WAM"/>
    <n v="4"/>
    <s v="FOP"/>
    <x v="9"/>
    <x v="4"/>
    <n v="2541"/>
    <x v="4"/>
    <s v="5.35m"/>
    <m/>
    <n v="180"/>
    <s v="bonus30; 4kg"/>
    <s v="Gle"/>
    <x v="0"/>
    <x v="203"/>
  </r>
  <r>
    <x v="6"/>
    <s v="WAM"/>
    <n v="4"/>
    <s v="FOP"/>
    <x v="9"/>
    <x v="4"/>
    <n v="2541"/>
    <x v="4"/>
    <s v="DNS"/>
    <m/>
    <n v="0"/>
    <s v="4kg"/>
    <s v="Gle"/>
    <x v="0"/>
    <x v="3"/>
  </r>
  <r>
    <x v="6"/>
    <s v="WAM"/>
    <n v="4"/>
    <s v="M20"/>
    <x v="0"/>
    <x v="10"/>
    <n v="1731"/>
    <x v="8"/>
    <n v="9.11"/>
    <m/>
    <n v="195"/>
    <m/>
    <s v="Don"/>
    <x v="1"/>
    <x v="204"/>
  </r>
  <r>
    <x v="6"/>
    <s v="WAM"/>
    <n v="4"/>
    <s v="M20"/>
    <x v="0"/>
    <x v="11"/>
    <n v="1731"/>
    <x v="8"/>
    <s v="1:48.8h"/>
    <m/>
    <n v="195"/>
    <m/>
    <s v="Don"/>
    <x v="1"/>
    <x v="205"/>
  </r>
  <r>
    <x v="6"/>
    <s v="WAM"/>
    <n v="4"/>
    <s v="M20"/>
    <x v="12"/>
    <x v="12"/>
    <n v="1731"/>
    <x v="8"/>
    <s v="5:53.7h"/>
    <m/>
    <n v="187"/>
    <m/>
    <s v="Don"/>
    <x v="1"/>
    <x v="206"/>
  </r>
  <r>
    <x v="6"/>
    <s v="WAM"/>
    <n v="4"/>
    <s v="M40"/>
    <x v="12"/>
    <x v="12"/>
    <n v="1230"/>
    <x v="10"/>
    <s v="5:07.4h"/>
    <m/>
    <n v="459"/>
    <m/>
    <s v="Don"/>
    <x v="1"/>
    <x v="207"/>
  </r>
  <r>
    <x v="6"/>
    <s v="WAM"/>
    <n v="4"/>
    <s v="M40"/>
    <x v="12"/>
    <x v="12"/>
    <n v="1451"/>
    <x v="28"/>
    <s v="5:14.9h"/>
    <m/>
    <n v="326"/>
    <m/>
    <s v="Gle"/>
    <x v="1"/>
    <x v="208"/>
  </r>
  <r>
    <x v="6"/>
    <s v="WAM"/>
    <n v="4"/>
    <s v="M40"/>
    <x v="12"/>
    <x v="12"/>
    <n v="3005"/>
    <x v="29"/>
    <s v="5:38.6h"/>
    <m/>
    <n v="241"/>
    <m/>
    <s v="Gle"/>
    <x v="1"/>
    <x v="209"/>
  </r>
  <r>
    <x v="6"/>
    <s v="WAM"/>
    <n v="4"/>
    <s v="M40"/>
    <x v="12"/>
    <x v="12"/>
    <n v="1516"/>
    <x v="11"/>
    <s v="6:34.4h"/>
    <m/>
    <n v="194"/>
    <m/>
    <s v="Gle"/>
    <x v="1"/>
    <x v="210"/>
  </r>
  <r>
    <x v="6"/>
    <s v="WAM"/>
    <n v="4"/>
    <s v="M40"/>
    <x v="4"/>
    <x v="4"/>
    <n v="1516"/>
    <x v="11"/>
    <s v="14.79m"/>
    <m/>
    <n v="178"/>
    <s v="700g"/>
    <s v="Gle"/>
    <x v="1"/>
    <x v="211"/>
  </r>
  <r>
    <x v="6"/>
    <s v="WAM"/>
    <n v="4"/>
    <s v="MOP"/>
    <x v="0"/>
    <x v="10"/>
    <n v="1602"/>
    <x v="14"/>
    <n v="7.99"/>
    <m/>
    <n v="322"/>
    <m/>
    <s v="Gle"/>
    <x v="1"/>
    <x v="212"/>
  </r>
  <r>
    <x v="6"/>
    <s v="WAM"/>
    <n v="4"/>
    <s v="MOP"/>
    <x v="0"/>
    <x v="10"/>
    <n v="4591"/>
    <x v="27"/>
    <n v="8.6"/>
    <m/>
    <n v="227"/>
    <m/>
    <s v="Gle"/>
    <x v="1"/>
    <x v="213"/>
  </r>
  <r>
    <x v="6"/>
    <s v="WAM"/>
    <n v="4"/>
    <s v="MOP"/>
    <x v="0"/>
    <x v="11"/>
    <n v="1602"/>
    <x v="14"/>
    <s v="1:30.9h"/>
    <m/>
    <n v="374"/>
    <m/>
    <s v="Gle"/>
    <x v="1"/>
    <x v="214"/>
  </r>
  <r>
    <x v="6"/>
    <s v="WAM"/>
    <n v="4"/>
    <s v="MOP"/>
    <x v="0"/>
    <x v="11"/>
    <n v="4591"/>
    <x v="27"/>
    <s v="1:41.6h"/>
    <m/>
    <n v="235"/>
    <m/>
    <s v="Gle"/>
    <x v="1"/>
    <x v="215"/>
  </r>
  <r>
    <x v="6"/>
    <s v="WAM"/>
    <n v="4"/>
    <s v="MOP"/>
    <x v="12"/>
    <x v="12"/>
    <n v="1871"/>
    <x v="15"/>
    <s v="4:51.0h"/>
    <m/>
    <n v="348"/>
    <m/>
    <s v="Gle"/>
    <x v="1"/>
    <x v="216"/>
  </r>
  <r>
    <x v="6"/>
    <s v="WAM"/>
    <n v="4"/>
    <s v="MOP"/>
    <x v="12"/>
    <x v="12"/>
    <n v="1602"/>
    <x v="14"/>
    <s v="5:08.4h"/>
    <m/>
    <n v="275"/>
    <m/>
    <s v="Gle"/>
    <x v="1"/>
    <x v="217"/>
  </r>
  <r>
    <x v="6"/>
    <s v="WAM"/>
    <n v="4"/>
    <s v="MOP"/>
    <x v="12"/>
    <x v="12"/>
    <n v="1253"/>
    <x v="16"/>
    <s v="5:18.0h"/>
    <m/>
    <n v="240"/>
    <m/>
    <s v="Don"/>
    <x v="1"/>
    <x v="218"/>
  </r>
  <r>
    <x v="6"/>
    <s v="WAM"/>
    <n v="4"/>
    <s v="MOP"/>
    <x v="3"/>
    <x v="4"/>
    <n v="1253"/>
    <x v="16"/>
    <s v="3.91m"/>
    <m/>
    <n v="169"/>
    <m/>
    <s v="Don"/>
    <x v="1"/>
    <x v="219"/>
  </r>
  <r>
    <x v="6"/>
    <s v="WAM"/>
    <n v="4"/>
    <s v="MOP"/>
    <x v="3"/>
    <x v="4"/>
    <n v="1602"/>
    <x v="14"/>
    <s v="DNS"/>
    <m/>
    <n v="0"/>
    <m/>
    <s v="Gle"/>
    <x v="1"/>
    <x v="3"/>
  </r>
  <r>
    <x v="6"/>
    <s v="WAM"/>
    <n v="4"/>
    <s v="MOP"/>
    <x v="4"/>
    <x v="4"/>
    <n v="1385"/>
    <x v="17"/>
    <s v="41.90m"/>
    <m/>
    <n v="430"/>
    <s v="800g"/>
    <s v="Gle"/>
    <x v="1"/>
    <x v="220"/>
  </r>
  <r>
    <x v="6"/>
    <s v="WAM"/>
    <n v="4"/>
    <s v="MOP"/>
    <x v="4"/>
    <x v="4"/>
    <n v="1602"/>
    <x v="14"/>
    <s v="31.11m"/>
    <m/>
    <n v="333"/>
    <s v="800g"/>
    <s v="Gle"/>
    <x v="1"/>
    <x v="221"/>
  </r>
  <r>
    <x v="6"/>
    <s v="WAM"/>
    <n v="4"/>
    <s v="MOP"/>
    <x v="9"/>
    <x v="4"/>
    <n v="1385"/>
    <x v="17"/>
    <s v="15.84m"/>
    <m/>
    <n v="520"/>
    <s v="7.26kg"/>
    <s v="Gle"/>
    <x v="1"/>
    <x v="222"/>
  </r>
  <r>
    <x v="6"/>
    <s v="WAM"/>
    <n v="4"/>
    <s v="MOP"/>
    <x v="9"/>
    <x v="4"/>
    <n v="1602"/>
    <x v="14"/>
    <s v="6.31m"/>
    <m/>
    <n v="0"/>
    <s v="bonus30; 7.26kg; Event Limit"/>
    <s v="Gle"/>
    <x v="1"/>
    <x v="223"/>
  </r>
  <r>
    <x v="6"/>
    <s v="WAM"/>
    <n v="4"/>
    <s v="XOP"/>
    <x v="6"/>
    <x v="1"/>
    <m/>
    <x v="24"/>
    <n v="57.27"/>
    <m/>
    <n v="200"/>
    <m/>
    <s v="Gle"/>
    <x v="2"/>
    <x v="224"/>
  </r>
  <r>
    <x v="7"/>
    <s v="WAM"/>
    <n v="4"/>
    <s v="F20"/>
    <x v="0"/>
    <x v="7"/>
    <n v="2168"/>
    <x v="30"/>
    <s v="DNS"/>
    <m/>
    <n v="0"/>
    <m/>
    <s v="Box"/>
    <x v="0"/>
    <x v="3"/>
  </r>
  <r>
    <x v="7"/>
    <s v="WAM"/>
    <n v="4"/>
    <s v="F20"/>
    <x v="0"/>
    <x v="8"/>
    <n v="2168"/>
    <x v="30"/>
    <s v="2:37.3h"/>
    <m/>
    <n v="313"/>
    <m/>
    <s v="Box"/>
    <x v="0"/>
    <x v="225"/>
  </r>
  <r>
    <x v="7"/>
    <s v="WAM"/>
    <n v="4"/>
    <s v="F40"/>
    <x v="0"/>
    <x v="7"/>
    <n v="3135"/>
    <x v="0"/>
    <n v="34.799999999999997"/>
    <n v="-1.3"/>
    <n v="419"/>
    <m/>
    <s v="Box"/>
    <x v="0"/>
    <x v="226"/>
  </r>
  <r>
    <x v="7"/>
    <s v="WAM"/>
    <n v="4"/>
    <s v="F40"/>
    <x v="13"/>
    <x v="13"/>
    <n v="1726"/>
    <x v="18"/>
    <s v="13:31.8h"/>
    <m/>
    <n v="147"/>
    <s v="76cm"/>
    <s v="Box"/>
    <x v="0"/>
    <x v="227"/>
  </r>
  <r>
    <x v="7"/>
    <s v="WAM"/>
    <n v="4"/>
    <s v="F40"/>
    <x v="7"/>
    <x v="4"/>
    <n v="3136"/>
    <x v="1"/>
    <s v="6.78m"/>
    <m/>
    <n v="245"/>
    <m/>
    <s v="Box"/>
    <x v="0"/>
    <x v="228"/>
  </r>
  <r>
    <x v="7"/>
    <s v="WAM"/>
    <n v="4"/>
    <s v="F40"/>
    <x v="7"/>
    <x v="4"/>
    <n v="3135"/>
    <x v="0"/>
    <s v="7.23m"/>
    <m/>
    <n v="0"/>
    <s v="Event Limit"/>
    <s v="Box"/>
    <x v="0"/>
    <x v="229"/>
  </r>
  <r>
    <x v="7"/>
    <s v="WAM"/>
    <n v="4"/>
    <s v="F40"/>
    <x v="8"/>
    <x v="4"/>
    <n v="3135"/>
    <x v="0"/>
    <s v="1.10m"/>
    <m/>
    <n v="372"/>
    <m/>
    <s v="Box"/>
    <x v="0"/>
    <x v="163"/>
  </r>
  <r>
    <x v="7"/>
    <s v="WAM"/>
    <n v="4"/>
    <s v="F40"/>
    <x v="8"/>
    <x v="4"/>
    <n v="3136"/>
    <x v="1"/>
    <s v="1.15m"/>
    <m/>
    <n v="347"/>
    <m/>
    <s v="Box"/>
    <x v="0"/>
    <x v="230"/>
  </r>
  <r>
    <x v="7"/>
    <s v="WAM"/>
    <n v="4"/>
    <s v="F40"/>
    <x v="11"/>
    <x v="4"/>
    <n v="3136"/>
    <x v="1"/>
    <s v="2.50m"/>
    <m/>
    <n v="439"/>
    <m/>
    <s v="Box"/>
    <x v="0"/>
    <x v="231"/>
  </r>
  <r>
    <x v="7"/>
    <s v="WAM"/>
    <n v="4"/>
    <s v="F40"/>
    <x v="9"/>
    <x v="4"/>
    <n v="3135"/>
    <x v="0"/>
    <s v="7.32m"/>
    <m/>
    <n v="460"/>
    <s v="3kg"/>
    <s v="Box"/>
    <x v="0"/>
    <x v="199"/>
  </r>
  <r>
    <x v="7"/>
    <s v="WAM"/>
    <n v="4"/>
    <s v="F40"/>
    <x v="10"/>
    <x v="4"/>
    <n v="3136"/>
    <x v="1"/>
    <s v="38.74m"/>
    <m/>
    <n v="507"/>
    <s v="3kg"/>
    <s v="Box"/>
    <x v="0"/>
    <x v="232"/>
  </r>
  <r>
    <x v="7"/>
    <s v="WAM"/>
    <n v="4"/>
    <s v="F40"/>
    <x v="10"/>
    <x v="4"/>
    <n v="3135"/>
    <x v="0"/>
    <s v="29.02m"/>
    <m/>
    <n v="461"/>
    <s v="3kg"/>
    <s v="Box"/>
    <x v="0"/>
    <x v="233"/>
  </r>
  <r>
    <x v="7"/>
    <s v="WAM"/>
    <n v="4"/>
    <s v="FOP"/>
    <x v="0"/>
    <x v="7"/>
    <n v="2541"/>
    <x v="4"/>
    <n v="33.270000000000003"/>
    <n v="-2.2999999999999998"/>
    <n v="180"/>
    <m/>
    <s v="Box"/>
    <x v="0"/>
    <x v="234"/>
  </r>
  <r>
    <x v="7"/>
    <s v="WAM"/>
    <n v="4"/>
    <s v="FOP"/>
    <x v="7"/>
    <x v="4"/>
    <n v="2541"/>
    <x v="4"/>
    <s v="6.76m"/>
    <m/>
    <n v="140"/>
    <m/>
    <s v="Box"/>
    <x v="0"/>
    <x v="235"/>
  </r>
  <r>
    <x v="7"/>
    <s v="WAM"/>
    <n v="4"/>
    <s v="FOP"/>
    <x v="8"/>
    <x v="4"/>
    <n v="2541"/>
    <x v="4"/>
    <s v="NM"/>
    <m/>
    <n v="0"/>
    <m/>
    <s v="Box"/>
    <x v="0"/>
    <x v="3"/>
  </r>
  <r>
    <x v="7"/>
    <s v="WAM"/>
    <n v="4"/>
    <s v="M14"/>
    <x v="8"/>
    <x v="4"/>
    <n v="3998"/>
    <x v="19"/>
    <s v="1.30m"/>
    <m/>
    <n v="268"/>
    <m/>
    <s v="Box"/>
    <x v="1"/>
    <x v="236"/>
  </r>
  <r>
    <x v="7"/>
    <s v="WAM"/>
    <n v="4"/>
    <s v="M14"/>
    <x v="9"/>
    <x v="4"/>
    <n v="3998"/>
    <x v="19"/>
    <s v="8.54m"/>
    <m/>
    <n v="275"/>
    <s v="3kg"/>
    <s v="Box"/>
    <x v="1"/>
    <x v="237"/>
  </r>
  <r>
    <x v="7"/>
    <s v="WAM"/>
    <n v="4"/>
    <s v="M14"/>
    <x v="10"/>
    <x v="4"/>
    <n v="3998"/>
    <x v="19"/>
    <s v="26.34m"/>
    <m/>
    <n v="368"/>
    <s v="4kg weight; 3kg"/>
    <s v="Box"/>
    <x v="1"/>
    <x v="238"/>
  </r>
  <r>
    <x v="7"/>
    <s v="WAM"/>
    <n v="4"/>
    <s v="M20"/>
    <x v="0"/>
    <x v="7"/>
    <n v="1731"/>
    <x v="8"/>
    <n v="29.41"/>
    <n v="-3.7"/>
    <n v="182"/>
    <m/>
    <s v="Box"/>
    <x v="1"/>
    <x v="239"/>
  </r>
  <r>
    <x v="7"/>
    <s v="WAM"/>
    <n v="4"/>
    <s v="M20"/>
    <x v="0"/>
    <x v="8"/>
    <n v="1731"/>
    <x v="8"/>
    <s v="2:32.1h"/>
    <m/>
    <n v="203"/>
    <m/>
    <s v="Box"/>
    <x v="1"/>
    <x v="240"/>
  </r>
  <r>
    <x v="7"/>
    <s v="WAM"/>
    <n v="4"/>
    <s v="M40"/>
    <x v="0"/>
    <x v="7"/>
    <n v="4517"/>
    <x v="31"/>
    <n v="26.76"/>
    <n v="-1.9"/>
    <n v="428"/>
    <m/>
    <s v="Box"/>
    <x v="1"/>
    <x v="241"/>
  </r>
  <r>
    <x v="7"/>
    <s v="WAM"/>
    <n v="4"/>
    <s v="M40"/>
    <x v="0"/>
    <x v="7"/>
    <n v="1729"/>
    <x v="9"/>
    <n v="29.15"/>
    <n v="-3.7"/>
    <n v="253"/>
    <m/>
    <s v="Box"/>
    <x v="1"/>
    <x v="242"/>
  </r>
  <r>
    <x v="7"/>
    <s v="WAM"/>
    <n v="4"/>
    <s v="M40"/>
    <x v="0"/>
    <x v="8"/>
    <n v="4517"/>
    <x v="31"/>
    <s v="2:05.2h"/>
    <m/>
    <n v="540"/>
    <m/>
    <s v="Box"/>
    <x v="1"/>
    <x v="243"/>
  </r>
  <r>
    <x v="7"/>
    <s v="WAM"/>
    <n v="4"/>
    <s v="M40"/>
    <x v="0"/>
    <x v="8"/>
    <n v="1230"/>
    <x v="10"/>
    <s v="2:10.5h"/>
    <m/>
    <n v="506"/>
    <m/>
    <s v="Box"/>
    <x v="1"/>
    <x v="244"/>
  </r>
  <r>
    <x v="7"/>
    <s v="WAM"/>
    <n v="4"/>
    <s v="M40"/>
    <x v="0"/>
    <x v="8"/>
    <n v="1729"/>
    <x v="9"/>
    <s v="2:16.1h"/>
    <m/>
    <n v="422"/>
    <m/>
    <s v="Box"/>
    <x v="1"/>
    <x v="245"/>
  </r>
  <r>
    <x v="7"/>
    <s v="WAM"/>
    <n v="4"/>
    <s v="M40"/>
    <x v="0"/>
    <x v="8"/>
    <n v="1516"/>
    <x v="11"/>
    <s v="2:36.2h"/>
    <m/>
    <n v="292"/>
    <m/>
    <s v="Box"/>
    <x v="1"/>
    <x v="246"/>
  </r>
  <r>
    <x v="7"/>
    <s v="WAM"/>
    <n v="4"/>
    <s v="M40"/>
    <x v="13"/>
    <x v="3"/>
    <n v="1729"/>
    <x v="9"/>
    <s v="12:42.9h"/>
    <m/>
    <n v="299"/>
    <s v="yes lapscore; 91cm"/>
    <s v="Box"/>
    <x v="1"/>
    <x v="247"/>
  </r>
  <r>
    <x v="7"/>
    <s v="WAM"/>
    <n v="4"/>
    <s v="M40"/>
    <x v="4"/>
    <x v="4"/>
    <n v="91"/>
    <x v="32"/>
    <s v="15.39m"/>
    <m/>
    <n v="460"/>
    <s v="600g; TF57"/>
    <s v="Abe"/>
    <x v="1"/>
    <x v="248"/>
  </r>
  <r>
    <x v="7"/>
    <s v="WAM"/>
    <n v="4"/>
    <s v="M40"/>
    <x v="9"/>
    <x v="4"/>
    <n v="1516"/>
    <x v="11"/>
    <s v="6.32m"/>
    <m/>
    <n v="256"/>
    <s v="6kg"/>
    <s v="Box"/>
    <x v="1"/>
    <x v="249"/>
  </r>
  <r>
    <x v="7"/>
    <s v="WAM"/>
    <n v="4"/>
    <s v="M40"/>
    <x v="5"/>
    <x v="4"/>
    <n v="91"/>
    <x v="32"/>
    <s v="16.53m"/>
    <m/>
    <n v="352"/>
    <s v="1kg; TF57"/>
    <s v="Abe"/>
    <x v="1"/>
    <x v="250"/>
  </r>
  <r>
    <x v="7"/>
    <s v="WAM"/>
    <n v="4"/>
    <s v="MOP"/>
    <x v="0"/>
    <x v="7"/>
    <n v="3149"/>
    <x v="12"/>
    <n v="24.84"/>
    <n v="-1.3"/>
    <n v="314"/>
    <m/>
    <s v="Box"/>
    <x v="1"/>
    <x v="251"/>
  </r>
  <r>
    <x v="7"/>
    <s v="WAM"/>
    <n v="4"/>
    <s v="MOP"/>
    <x v="0"/>
    <x v="7"/>
    <n v="1602"/>
    <x v="14"/>
    <n v="25.84"/>
    <n v="-1.9"/>
    <n v="263"/>
    <m/>
    <s v="Box"/>
    <x v="1"/>
    <x v="252"/>
  </r>
  <r>
    <x v="7"/>
    <s v="WAM"/>
    <n v="4"/>
    <s v="MOP"/>
    <x v="0"/>
    <x v="8"/>
    <n v="1602"/>
    <x v="14"/>
    <s v="2:07.5h"/>
    <m/>
    <n v="384"/>
    <m/>
    <s v="Box"/>
    <x v="1"/>
    <x v="253"/>
  </r>
  <r>
    <x v="7"/>
    <s v="WAM"/>
    <n v="4"/>
    <s v="MOP"/>
    <x v="0"/>
    <x v="8"/>
    <n v="2085"/>
    <x v="13"/>
    <s v="2:10.1h"/>
    <m/>
    <n v="353"/>
    <m/>
    <s v="Box"/>
    <x v="1"/>
    <x v="254"/>
  </r>
  <r>
    <x v="7"/>
    <s v="WAM"/>
    <n v="4"/>
    <s v="MOP"/>
    <x v="13"/>
    <x v="3"/>
    <n v="1253"/>
    <x v="16"/>
    <s v="11:46.7h"/>
    <m/>
    <n v="250"/>
    <s v="yes lapscore; 91cm"/>
    <s v="Box"/>
    <x v="1"/>
    <x v="255"/>
  </r>
  <r>
    <x v="7"/>
    <s v="WAM"/>
    <n v="4"/>
    <s v="MOP"/>
    <x v="7"/>
    <x v="4"/>
    <n v="1602"/>
    <x v="14"/>
    <s v="9.70m"/>
    <m/>
    <n v="201"/>
    <m/>
    <s v="Box"/>
    <x v="1"/>
    <x v="256"/>
  </r>
  <r>
    <x v="7"/>
    <s v="WAM"/>
    <n v="4"/>
    <s v="MOP"/>
    <x v="7"/>
    <x v="4"/>
    <n v="1253"/>
    <x v="16"/>
    <s v="9.38m"/>
    <m/>
    <n v="191"/>
    <m/>
    <s v="Box"/>
    <x v="1"/>
    <x v="257"/>
  </r>
  <r>
    <x v="7"/>
    <s v="WAM"/>
    <n v="4"/>
    <s v="MOP"/>
    <x v="8"/>
    <x v="4"/>
    <n v="3149"/>
    <x v="12"/>
    <s v="1.35m"/>
    <m/>
    <n v="183"/>
    <m/>
    <s v="Box"/>
    <x v="1"/>
    <x v="258"/>
  </r>
  <r>
    <x v="7"/>
    <s v="WAM"/>
    <n v="4"/>
    <s v="MOP"/>
    <x v="9"/>
    <x v="4"/>
    <n v="1385"/>
    <x v="17"/>
    <s v="15.43m"/>
    <m/>
    <n v="515"/>
    <s v="7.26kg"/>
    <s v="Box"/>
    <x v="1"/>
    <x v="259"/>
  </r>
  <r>
    <x v="7"/>
    <s v="WAM"/>
    <n v="4"/>
    <s v="MOP"/>
    <x v="9"/>
    <x v="4"/>
    <n v="3149"/>
    <x v="12"/>
    <s v="9.11m"/>
    <m/>
    <n v="388"/>
    <s v="7.26kg"/>
    <s v="Box"/>
    <x v="1"/>
    <x v="204"/>
  </r>
  <r>
    <x v="7"/>
    <s v="WAM"/>
    <n v="4"/>
    <s v="MOP"/>
    <x v="9"/>
    <x v="4"/>
    <n v="1253"/>
    <x v="16"/>
    <s v="4.89m"/>
    <m/>
    <n v="143"/>
    <s v="7.26kg"/>
    <s v="Box"/>
    <x v="1"/>
    <x v="260"/>
  </r>
  <r>
    <x v="7"/>
    <s v="WAM"/>
    <n v="4"/>
    <s v="MOP"/>
    <x v="10"/>
    <x v="4"/>
    <n v="1385"/>
    <x v="17"/>
    <s v="36.56m"/>
    <m/>
    <n v="427"/>
    <s v="7.26kg"/>
    <s v="Box"/>
    <x v="1"/>
    <x v="261"/>
  </r>
  <r>
    <x v="7"/>
    <s v="WAM"/>
    <n v="4"/>
    <s v="MOP"/>
    <x v="10"/>
    <x v="4"/>
    <n v="3149"/>
    <x v="12"/>
    <s v="18.83m"/>
    <m/>
    <n v="212"/>
    <s v="7.26kg"/>
    <s v="Box"/>
    <x v="1"/>
    <x v="262"/>
  </r>
  <r>
    <x v="8"/>
    <s v="WAM"/>
    <n v="4"/>
    <s v="F40"/>
    <x v="0"/>
    <x v="0"/>
    <n v="3135"/>
    <x v="0"/>
    <n v="16.95"/>
    <n v="-3.5"/>
    <n v="383"/>
    <m/>
    <s v="Fra"/>
    <x v="0"/>
    <x v="263"/>
  </r>
  <r>
    <x v="8"/>
    <s v="WAM"/>
    <n v="4"/>
    <s v="F40"/>
    <x v="0"/>
    <x v="0"/>
    <n v="3136"/>
    <x v="1"/>
    <n v="16.170000000000002"/>
    <n v="-1.4"/>
    <n v="380"/>
    <m/>
    <s v="Fra"/>
    <x v="0"/>
    <x v="264"/>
  </r>
  <r>
    <x v="8"/>
    <s v="WAM"/>
    <n v="4"/>
    <s v="F40"/>
    <x v="0"/>
    <x v="1"/>
    <n v="3135"/>
    <x v="0"/>
    <n v="81.96"/>
    <m/>
    <n v="376"/>
    <m/>
    <s v="Fra"/>
    <x v="0"/>
    <x v="265"/>
  </r>
  <r>
    <x v="8"/>
    <s v="WAM"/>
    <n v="4"/>
    <s v="F40"/>
    <x v="0"/>
    <x v="1"/>
    <n v="3136"/>
    <x v="1"/>
    <n v="79.349999999999994"/>
    <m/>
    <n v="358"/>
    <m/>
    <s v="Fra"/>
    <x v="0"/>
    <x v="266"/>
  </r>
  <r>
    <x v="8"/>
    <s v="WAM"/>
    <n v="4"/>
    <s v="F40"/>
    <x v="1"/>
    <x v="2"/>
    <n v="3136"/>
    <x v="1"/>
    <n v="19.350000000000001"/>
    <n v="-2.5"/>
    <n v="0"/>
    <s v="76cm; Event Limit"/>
    <s v="Fra"/>
    <x v="0"/>
    <x v="267"/>
  </r>
  <r>
    <x v="8"/>
    <s v="WAM"/>
    <n v="4"/>
    <s v="F40"/>
    <x v="3"/>
    <x v="4"/>
    <n v="3135"/>
    <x v="0"/>
    <s v="3.32m"/>
    <m/>
    <n v="0"/>
    <s v="Event Limit"/>
    <s v="Fra"/>
    <x v="0"/>
    <x v="268"/>
  </r>
  <r>
    <x v="8"/>
    <s v="WAM"/>
    <n v="4"/>
    <s v="F40"/>
    <x v="3"/>
    <x v="4"/>
    <n v="3136"/>
    <x v="1"/>
    <s v="3.58m"/>
    <m/>
    <n v="0"/>
    <s v="Event Limit"/>
    <s v="Fra"/>
    <x v="0"/>
    <x v="269"/>
  </r>
  <r>
    <x v="8"/>
    <s v="WAM"/>
    <n v="4"/>
    <s v="F40"/>
    <x v="4"/>
    <x v="4"/>
    <n v="3136"/>
    <x v="1"/>
    <s v="18.41m"/>
    <m/>
    <n v="388"/>
    <s v="500g"/>
    <s v="Fra"/>
    <x v="0"/>
    <x v="270"/>
  </r>
  <r>
    <x v="8"/>
    <s v="WAM"/>
    <n v="4"/>
    <s v="F40"/>
    <x v="4"/>
    <x v="4"/>
    <n v="3135"/>
    <x v="0"/>
    <s v="15.79m"/>
    <m/>
    <n v="378"/>
    <s v="500g"/>
    <s v="Fra"/>
    <x v="0"/>
    <x v="271"/>
  </r>
  <r>
    <x v="8"/>
    <s v="WAM"/>
    <n v="4"/>
    <s v="F40"/>
    <x v="5"/>
    <x v="4"/>
    <n v="3136"/>
    <x v="1"/>
    <s v="23.18m"/>
    <m/>
    <n v="437"/>
    <s v="1kg"/>
    <s v="Fra"/>
    <x v="0"/>
    <x v="272"/>
  </r>
  <r>
    <x v="8"/>
    <s v="WAM"/>
    <n v="4"/>
    <s v="F40"/>
    <x v="5"/>
    <x v="4"/>
    <n v="3135"/>
    <x v="0"/>
    <s v="16.81m"/>
    <m/>
    <n v="398"/>
    <s v="1kg"/>
    <s v="Fra"/>
    <x v="0"/>
    <x v="273"/>
  </r>
  <r>
    <x v="8"/>
    <s v="WAM"/>
    <n v="4"/>
    <s v="FOP"/>
    <x v="3"/>
    <x v="4"/>
    <n v="2541"/>
    <x v="4"/>
    <s v="DNS"/>
    <m/>
    <n v="0"/>
    <m/>
    <s v="Fra"/>
    <x v="0"/>
    <x v="3"/>
  </r>
  <r>
    <x v="8"/>
    <s v="WAM"/>
    <n v="4"/>
    <s v="FOP"/>
    <x v="4"/>
    <x v="4"/>
    <n v="2541"/>
    <x v="4"/>
    <s v="DNS"/>
    <m/>
    <n v="0"/>
    <s v="600g"/>
    <s v="Fra"/>
    <x v="0"/>
    <x v="3"/>
  </r>
  <r>
    <x v="8"/>
    <s v="WAM"/>
    <n v="4"/>
    <s v="M20"/>
    <x v="0"/>
    <x v="0"/>
    <n v="1731"/>
    <x v="8"/>
    <n v="14.99"/>
    <n v="-5.3"/>
    <n v="175"/>
    <m/>
    <s v="Fra"/>
    <x v="1"/>
    <x v="274"/>
  </r>
  <r>
    <x v="8"/>
    <s v="WAM"/>
    <n v="4"/>
    <s v="M20"/>
    <x v="0"/>
    <x v="1"/>
    <n v="1731"/>
    <x v="8"/>
    <n v="66.61"/>
    <m/>
    <n v="189"/>
    <m/>
    <s v="Fra"/>
    <x v="1"/>
    <x v="275"/>
  </r>
  <r>
    <x v="8"/>
    <s v="WAM"/>
    <n v="4"/>
    <s v="M20"/>
    <x v="0"/>
    <x v="5"/>
    <n v="1731"/>
    <x v="8"/>
    <s v="5:23.3h"/>
    <m/>
    <n v="189"/>
    <m/>
    <s v="Fra"/>
    <x v="1"/>
    <x v="276"/>
  </r>
  <r>
    <x v="8"/>
    <s v="WAM"/>
    <n v="4"/>
    <s v="M40"/>
    <x v="0"/>
    <x v="0"/>
    <n v="1729"/>
    <x v="9"/>
    <s v="DNS"/>
    <m/>
    <n v="0"/>
    <m/>
    <s v="Fra"/>
    <x v="1"/>
    <x v="3"/>
  </r>
  <r>
    <x v="8"/>
    <s v="WAM"/>
    <n v="4"/>
    <s v="M40"/>
    <x v="0"/>
    <x v="7"/>
    <n v="1230"/>
    <x v="10"/>
    <n v="28.74"/>
    <n v="-3.2"/>
    <n v="319"/>
    <m/>
    <s v="Mea"/>
    <x v="1"/>
    <x v="277"/>
  </r>
  <r>
    <x v="8"/>
    <s v="WAM"/>
    <n v="4"/>
    <s v="M40"/>
    <x v="0"/>
    <x v="1"/>
    <n v="1729"/>
    <x v="9"/>
    <n v="61.55"/>
    <m/>
    <n v="335"/>
    <m/>
    <s v="Fra"/>
    <x v="1"/>
    <x v="278"/>
  </r>
  <r>
    <x v="8"/>
    <s v="WAM"/>
    <n v="4"/>
    <s v="M40"/>
    <x v="0"/>
    <x v="1"/>
    <n v="1516"/>
    <x v="11"/>
    <n v="67.989999999999995"/>
    <m/>
    <n v="256"/>
    <m/>
    <s v="Fra"/>
    <x v="1"/>
    <x v="279"/>
  </r>
  <r>
    <x v="8"/>
    <s v="WAM"/>
    <n v="4"/>
    <s v="M40"/>
    <x v="0"/>
    <x v="1"/>
    <n v="1727"/>
    <x v="26"/>
    <s v="DNS"/>
    <m/>
    <n v="0"/>
    <m/>
    <s v="Fra"/>
    <x v="1"/>
    <x v="3"/>
  </r>
  <r>
    <x v="8"/>
    <s v="WAM"/>
    <n v="4"/>
    <s v="M40"/>
    <x v="0"/>
    <x v="8"/>
    <n v="1230"/>
    <x v="10"/>
    <s v="2:12.8h"/>
    <m/>
    <n v="491"/>
    <m/>
    <s v="Mea"/>
    <x v="1"/>
    <x v="280"/>
  </r>
  <r>
    <x v="8"/>
    <s v="WAM"/>
    <n v="4"/>
    <s v="M40"/>
    <x v="0"/>
    <x v="5"/>
    <n v="1516"/>
    <x v="11"/>
    <s v="4:46.2h"/>
    <m/>
    <n v="451"/>
    <m/>
    <s v="Fra"/>
    <x v="1"/>
    <x v="281"/>
  </r>
  <r>
    <x v="8"/>
    <s v="WAM"/>
    <n v="4"/>
    <s v="M40"/>
    <x v="0"/>
    <x v="5"/>
    <n v="1729"/>
    <x v="9"/>
    <s v="4:35.9h"/>
    <m/>
    <n v="443"/>
    <m/>
    <s v="Fra"/>
    <x v="1"/>
    <x v="282"/>
  </r>
  <r>
    <x v="8"/>
    <s v="WAM"/>
    <n v="4"/>
    <s v="M40"/>
    <x v="0"/>
    <x v="5"/>
    <n v="1727"/>
    <x v="26"/>
    <s v="4:45.2h"/>
    <m/>
    <n v="412"/>
    <m/>
    <s v="Fra"/>
    <x v="1"/>
    <x v="283"/>
  </r>
  <r>
    <x v="8"/>
    <s v="WAM"/>
    <n v="4"/>
    <s v="M40"/>
    <x v="4"/>
    <x v="4"/>
    <n v="91"/>
    <x v="32"/>
    <s v="11.41m"/>
    <m/>
    <n v="380"/>
    <s v="600g. TF57"/>
    <s v="Fra"/>
    <x v="1"/>
    <x v="284"/>
  </r>
  <r>
    <x v="8"/>
    <s v="WAM"/>
    <n v="4"/>
    <s v="M40"/>
    <x v="5"/>
    <x v="4"/>
    <n v="91"/>
    <x v="32"/>
    <s v="15.73m"/>
    <m/>
    <n v="333"/>
    <s v="1kg. TF57"/>
    <s v="Fra"/>
    <x v="1"/>
    <x v="285"/>
  </r>
  <r>
    <x v="8"/>
    <s v="WAM"/>
    <n v="4"/>
    <s v="M40"/>
    <x v="5"/>
    <x v="4"/>
    <n v="1516"/>
    <x v="11"/>
    <s v="14.67m"/>
    <m/>
    <n v="163"/>
    <s v="1.5kg"/>
    <s v="Fra"/>
    <x v="1"/>
    <x v="286"/>
  </r>
  <r>
    <x v="8"/>
    <s v="WAM"/>
    <n v="4"/>
    <s v="MOP"/>
    <x v="0"/>
    <x v="0"/>
    <n v="3149"/>
    <x v="12"/>
    <n v="12.36"/>
    <n v="-2"/>
    <n v="287"/>
    <m/>
    <s v="Fra"/>
    <x v="1"/>
    <x v="287"/>
  </r>
  <r>
    <x v="8"/>
    <s v="WAM"/>
    <n v="4"/>
    <s v="MOP"/>
    <x v="0"/>
    <x v="0"/>
    <n v="1602"/>
    <x v="14"/>
    <s v="DNS"/>
    <m/>
    <n v="0"/>
    <m/>
    <s v="Fra"/>
    <x v="1"/>
    <x v="3"/>
  </r>
  <r>
    <x v="8"/>
    <s v="WAM"/>
    <n v="4"/>
    <s v="MOP"/>
    <x v="0"/>
    <x v="1"/>
    <n v="1602"/>
    <x v="14"/>
    <n v="56.25"/>
    <m/>
    <n v="317"/>
    <m/>
    <s v="Fra"/>
    <x v="1"/>
    <x v="288"/>
  </r>
  <r>
    <x v="8"/>
    <s v="WAM"/>
    <n v="4"/>
    <s v="MOP"/>
    <x v="0"/>
    <x v="1"/>
    <n v="2085"/>
    <x v="13"/>
    <n v="57.16"/>
    <m/>
    <n v="295"/>
    <m/>
    <s v="Fra"/>
    <x v="1"/>
    <x v="289"/>
  </r>
  <r>
    <x v="8"/>
    <s v="WAM"/>
    <n v="4"/>
    <s v="MOP"/>
    <x v="0"/>
    <x v="1"/>
    <n v="1253"/>
    <x v="16"/>
    <n v="66.81"/>
    <m/>
    <n v="186"/>
    <m/>
    <s v="Fra"/>
    <x v="1"/>
    <x v="290"/>
  </r>
  <r>
    <x v="8"/>
    <s v="WAM"/>
    <n v="4"/>
    <s v="MOP"/>
    <x v="0"/>
    <x v="5"/>
    <n v="1602"/>
    <x v="14"/>
    <s v="4:37.8h"/>
    <m/>
    <n v="302"/>
    <m/>
    <s v="Fra"/>
    <x v="1"/>
    <x v="291"/>
  </r>
  <r>
    <x v="8"/>
    <s v="WAM"/>
    <n v="4"/>
    <s v="MOP"/>
    <x v="0"/>
    <x v="5"/>
    <n v="2085"/>
    <x v="13"/>
    <s v="4:51.5h"/>
    <m/>
    <n v="248"/>
    <m/>
    <s v="Fra"/>
    <x v="1"/>
    <x v="292"/>
  </r>
  <r>
    <x v="8"/>
    <s v="WAM"/>
    <n v="4"/>
    <s v="MOP"/>
    <x v="0"/>
    <x v="5"/>
    <n v="1253"/>
    <x v="16"/>
    <s v="4:56.7h"/>
    <m/>
    <n v="228"/>
    <m/>
    <s v="Fra"/>
    <x v="1"/>
    <x v="293"/>
  </r>
  <r>
    <x v="8"/>
    <s v="WAM"/>
    <n v="4"/>
    <s v="MOP"/>
    <x v="3"/>
    <x v="4"/>
    <n v="1602"/>
    <x v="14"/>
    <s v="4.99m"/>
    <m/>
    <n v="263"/>
    <m/>
    <s v="Fra"/>
    <x v="1"/>
    <x v="294"/>
  </r>
  <r>
    <x v="8"/>
    <s v="WAM"/>
    <n v="4"/>
    <s v="MOP"/>
    <x v="3"/>
    <x v="4"/>
    <n v="1253"/>
    <x v="16"/>
    <s v="3.97m"/>
    <m/>
    <n v="172"/>
    <m/>
    <s v="Fra"/>
    <x v="1"/>
    <x v="295"/>
  </r>
  <r>
    <x v="8"/>
    <s v="WAM"/>
    <n v="4"/>
    <s v="MOP"/>
    <x v="4"/>
    <x v="4"/>
    <n v="3149"/>
    <x v="12"/>
    <s v="42.00m"/>
    <m/>
    <n v="431"/>
    <s v="800g"/>
    <s v="Fra"/>
    <x v="1"/>
    <x v="296"/>
  </r>
  <r>
    <x v="8"/>
    <s v="WAM"/>
    <n v="4"/>
    <s v="MOP"/>
    <x v="4"/>
    <x v="4"/>
    <n v="1602"/>
    <x v="14"/>
    <s v="31.35m"/>
    <m/>
    <n v="336"/>
    <s v="800g"/>
    <s v="Fra"/>
    <x v="1"/>
    <x v="297"/>
  </r>
  <r>
    <x v="8"/>
    <s v="WAM"/>
    <n v="4"/>
    <s v="MOP"/>
    <x v="4"/>
    <x v="4"/>
    <n v="1253"/>
    <x v="16"/>
    <s v="20.17m"/>
    <m/>
    <n v="188"/>
    <s v="800g"/>
    <s v="Fra"/>
    <x v="1"/>
    <x v="298"/>
  </r>
  <r>
    <x v="8"/>
    <s v="WAM"/>
    <n v="4"/>
    <s v="MOP"/>
    <x v="9"/>
    <x v="4"/>
    <n v="1385"/>
    <x v="17"/>
    <s v="15.76m"/>
    <m/>
    <n v="519"/>
    <s v="7.26kg"/>
    <s v="Mea"/>
    <x v="1"/>
    <x v="299"/>
  </r>
  <r>
    <x v="8"/>
    <s v="WAM"/>
    <n v="4"/>
    <s v="MOP"/>
    <x v="5"/>
    <x v="4"/>
    <n v="3149"/>
    <x v="12"/>
    <s v="28.85m"/>
    <m/>
    <n v="376"/>
    <s v="2kg"/>
    <s v="Fra"/>
    <x v="1"/>
    <x v="300"/>
  </r>
  <r>
    <x v="9"/>
    <s v="WAM"/>
    <n v="4"/>
    <s v="FOP"/>
    <x v="0"/>
    <x v="7"/>
    <n v="2541"/>
    <x v="4"/>
    <n v="33.4"/>
    <n v="0.8"/>
    <n v="179"/>
    <m/>
    <s v="_Rin"/>
    <x v="0"/>
    <x v="301"/>
  </r>
  <r>
    <x v="9"/>
    <s v="WAM"/>
    <n v="4"/>
    <s v="FOP"/>
    <x v="6"/>
    <x v="1"/>
    <m/>
    <x v="7"/>
    <n v="66.430000000000007"/>
    <m/>
    <n v="158"/>
    <m/>
    <s v="_Rin"/>
    <x v="0"/>
    <x v="302"/>
  </r>
  <r>
    <x v="9"/>
    <s v="WAM"/>
    <n v="4"/>
    <s v="FOP"/>
    <x v="10"/>
    <x v="4"/>
    <n v="2541"/>
    <x v="4"/>
    <s v="DNS"/>
    <m/>
    <n v="0"/>
    <s v="4kg"/>
    <s v="_Rin"/>
    <x v="0"/>
    <x v="3"/>
  </r>
  <r>
    <x v="9"/>
    <s v="WAM"/>
    <n v="4"/>
    <s v="FOP"/>
    <x v="9"/>
    <x v="4"/>
    <n v="2541"/>
    <x v="4"/>
    <s v="5.32m"/>
    <m/>
    <n v="149"/>
    <s v="4kg"/>
    <s v="_Rin"/>
    <x v="0"/>
    <x v="303"/>
  </r>
  <r>
    <x v="9"/>
    <s v="WAM"/>
    <n v="4"/>
    <s v="FOP"/>
    <x v="7"/>
    <x v="4"/>
    <n v="2541"/>
    <x v="4"/>
    <s v="6.99m"/>
    <m/>
    <n v="147"/>
    <m/>
    <s v="_Rin"/>
    <x v="0"/>
    <x v="304"/>
  </r>
  <r>
    <x v="9"/>
    <s v="WAM"/>
    <n v="4"/>
    <s v="F20"/>
    <x v="0"/>
    <x v="7"/>
    <n v="2168"/>
    <x v="30"/>
    <n v="30.62"/>
    <n v="0.8"/>
    <n v="216"/>
    <m/>
    <s v="_Rin"/>
    <x v="0"/>
    <x v="305"/>
  </r>
  <r>
    <x v="9"/>
    <s v="WAM"/>
    <n v="4"/>
    <s v="F20"/>
    <x v="0"/>
    <x v="8"/>
    <n v="2168"/>
    <x v="30"/>
    <s v="2:48.7h"/>
    <m/>
    <n v="255"/>
    <m/>
    <s v="_Rin"/>
    <x v="0"/>
    <x v="306"/>
  </r>
  <r>
    <x v="9"/>
    <s v="WAM"/>
    <n v="4"/>
    <s v="F20"/>
    <x v="0"/>
    <x v="8"/>
    <n v="2769"/>
    <x v="33"/>
    <s v="2:41.4h"/>
    <m/>
    <n v="288"/>
    <m/>
    <s v="_Rin"/>
    <x v="0"/>
    <x v="307"/>
  </r>
  <r>
    <x v="9"/>
    <s v="WAM"/>
    <n v="4"/>
    <s v="F20"/>
    <x v="0"/>
    <x v="6"/>
    <n v="2168"/>
    <x v="30"/>
    <s v="25:53.8h"/>
    <m/>
    <n v="164"/>
    <s v="yes lapscore; "/>
    <s v="_Rin"/>
    <x v="0"/>
    <x v="308"/>
  </r>
  <r>
    <x v="9"/>
    <s v="WAM"/>
    <n v="4"/>
    <s v="F20"/>
    <x v="0"/>
    <x v="6"/>
    <n v="2769"/>
    <x v="33"/>
    <s v="21:51.7h"/>
    <m/>
    <n v="251"/>
    <s v="yes lapscore; "/>
    <s v="_Rin"/>
    <x v="0"/>
    <x v="309"/>
  </r>
  <r>
    <x v="9"/>
    <s v="WAM"/>
    <n v="4"/>
    <s v="F14"/>
    <x v="0"/>
    <x v="8"/>
    <n v="2172"/>
    <x v="34"/>
    <s v="2:45.5h"/>
    <m/>
    <n v="354"/>
    <m/>
    <s v="_Rin"/>
    <x v="0"/>
    <x v="310"/>
  </r>
  <r>
    <x v="9"/>
    <s v="WAM"/>
    <n v="4"/>
    <s v="F14"/>
    <x v="9"/>
    <x v="4"/>
    <n v="2172"/>
    <x v="34"/>
    <s v="5.79m"/>
    <m/>
    <n v="266"/>
    <s v="3kg"/>
    <s v="_Rin"/>
    <x v="0"/>
    <x v="311"/>
  </r>
  <r>
    <x v="9"/>
    <s v="WAM"/>
    <n v="4"/>
    <s v="F40"/>
    <x v="0"/>
    <x v="7"/>
    <n v="1271"/>
    <x v="3"/>
    <n v="40.01"/>
    <n v="1"/>
    <n v="178"/>
    <m/>
    <s v="_Rin"/>
    <x v="0"/>
    <x v="312"/>
  </r>
  <r>
    <x v="9"/>
    <s v="WAM"/>
    <n v="4"/>
    <s v="F40"/>
    <x v="0"/>
    <x v="7"/>
    <n v="1726"/>
    <x v="18"/>
    <n v="52.47"/>
    <n v="1.3"/>
    <n v="106"/>
    <m/>
    <s v="_Rin"/>
    <x v="0"/>
    <x v="313"/>
  </r>
  <r>
    <x v="9"/>
    <s v="WAM"/>
    <n v="4"/>
    <s v="F40"/>
    <x v="0"/>
    <x v="7"/>
    <n v="3135"/>
    <x v="0"/>
    <n v="34.619999999999997"/>
    <n v="0.8"/>
    <n v="425"/>
    <m/>
    <s v="_Rin"/>
    <x v="0"/>
    <x v="314"/>
  </r>
  <r>
    <x v="9"/>
    <s v="WAM"/>
    <n v="4"/>
    <s v="F40"/>
    <x v="0"/>
    <x v="7"/>
    <n v="3136"/>
    <x v="1"/>
    <n v="33.19"/>
    <n v="1.5"/>
    <n v="414"/>
    <m/>
    <s v="_Rin"/>
    <x v="0"/>
    <x v="315"/>
  </r>
  <r>
    <x v="9"/>
    <s v="WAM"/>
    <n v="4"/>
    <s v="F40"/>
    <x v="0"/>
    <x v="8"/>
    <n v="1271"/>
    <x v="3"/>
    <s v="3:22.3h"/>
    <m/>
    <n v="196"/>
    <m/>
    <s v="_Rin"/>
    <x v="0"/>
    <x v="316"/>
  </r>
  <r>
    <x v="9"/>
    <s v="WAM"/>
    <n v="4"/>
    <s v="F40"/>
    <x v="0"/>
    <x v="8"/>
    <n v="1726"/>
    <x v="18"/>
    <s v="4:42.6h"/>
    <m/>
    <n v="109"/>
    <m/>
    <s v="_Rin"/>
    <x v="0"/>
    <x v="317"/>
  </r>
  <r>
    <x v="9"/>
    <s v="WAM"/>
    <n v="4"/>
    <s v="F40"/>
    <x v="0"/>
    <x v="6"/>
    <n v="1726"/>
    <x v="18"/>
    <s v="34:44.8h"/>
    <m/>
    <n v="111"/>
    <s v="yes lapscore; "/>
    <s v="_Rin"/>
    <x v="0"/>
    <x v="318"/>
  </r>
  <r>
    <x v="9"/>
    <s v="WAM"/>
    <n v="4"/>
    <s v="F40"/>
    <x v="0"/>
    <x v="6"/>
    <n v="1940"/>
    <x v="2"/>
    <s v="32:06.8h"/>
    <m/>
    <n v="185"/>
    <s v="yes lapscore; "/>
    <s v="_Rin"/>
    <x v="0"/>
    <x v="319"/>
  </r>
  <r>
    <x v="9"/>
    <s v="WAM"/>
    <n v="4"/>
    <s v="F40"/>
    <x v="0"/>
    <x v="6"/>
    <n v="2392"/>
    <x v="35"/>
    <s v="23:45.5h"/>
    <m/>
    <n v="208"/>
    <s v="yes lapscore; "/>
    <s v="_Rin"/>
    <x v="0"/>
    <x v="320"/>
  </r>
  <r>
    <x v="9"/>
    <s v="WAM"/>
    <n v="4"/>
    <s v="F40"/>
    <x v="2"/>
    <x v="13"/>
    <n v="1271"/>
    <x v="3"/>
    <s v="13:57.7h"/>
    <m/>
    <n v="325"/>
    <s v="yes lapscore; "/>
    <s v="_Rin"/>
    <x v="0"/>
    <x v="321"/>
  </r>
  <r>
    <x v="9"/>
    <s v="WAM"/>
    <n v="4"/>
    <s v="F40"/>
    <x v="6"/>
    <x v="1"/>
    <m/>
    <x v="7"/>
    <n v="71.16"/>
    <m/>
    <n v="148"/>
    <m/>
    <s v="_Rin"/>
    <x v="0"/>
    <x v="322"/>
  </r>
  <r>
    <x v="9"/>
    <s v="WAM"/>
    <n v="4"/>
    <s v="F40"/>
    <x v="10"/>
    <x v="4"/>
    <n v="3135"/>
    <x v="0"/>
    <s v="21.62m"/>
    <m/>
    <n v="394"/>
    <s v="3kg"/>
    <s v="_Rin"/>
    <x v="0"/>
    <x v="323"/>
  </r>
  <r>
    <x v="9"/>
    <s v="WAM"/>
    <n v="4"/>
    <s v="F40"/>
    <x v="10"/>
    <x v="4"/>
    <n v="3136"/>
    <x v="1"/>
    <s v="41.12m"/>
    <m/>
    <n v="518"/>
    <s v="3kg"/>
    <s v="_Rin"/>
    <x v="0"/>
    <x v="324"/>
  </r>
  <r>
    <x v="9"/>
    <s v="WAM"/>
    <n v="4"/>
    <s v="F40"/>
    <x v="8"/>
    <x v="4"/>
    <n v="3135"/>
    <x v="0"/>
    <s v="1.10m"/>
    <m/>
    <n v="0"/>
    <s v="Event Limit"/>
    <s v="_Rin"/>
    <x v="0"/>
    <x v="163"/>
  </r>
  <r>
    <x v="9"/>
    <s v="WAM"/>
    <n v="4"/>
    <s v="F40"/>
    <x v="8"/>
    <x v="4"/>
    <n v="3136"/>
    <x v="1"/>
    <s v="1.15m"/>
    <m/>
    <n v="347"/>
    <m/>
    <s v="_Rin"/>
    <x v="0"/>
    <x v="230"/>
  </r>
  <r>
    <x v="9"/>
    <s v="WAM"/>
    <n v="4"/>
    <s v="F40"/>
    <x v="9"/>
    <x v="4"/>
    <n v="1271"/>
    <x v="3"/>
    <s v="6.13m"/>
    <m/>
    <n v="335"/>
    <s v="3kg"/>
    <s v="_Rin"/>
    <x v="0"/>
    <x v="325"/>
  </r>
  <r>
    <x v="9"/>
    <s v="WAM"/>
    <n v="4"/>
    <s v="F40"/>
    <x v="9"/>
    <x v="4"/>
    <n v="3135"/>
    <x v="0"/>
    <s v="7.19m"/>
    <m/>
    <n v="455"/>
    <s v="3kg"/>
    <s v="_Rin"/>
    <x v="0"/>
    <x v="326"/>
  </r>
  <r>
    <x v="9"/>
    <s v="WAM"/>
    <n v="4"/>
    <s v="F40"/>
    <x v="9"/>
    <x v="4"/>
    <n v="3136"/>
    <x v="1"/>
    <s v="8.63m"/>
    <m/>
    <n v="479"/>
    <s v="3kg"/>
    <s v="_Rin"/>
    <x v="0"/>
    <x v="327"/>
  </r>
  <r>
    <x v="9"/>
    <s v="WAM"/>
    <n v="4"/>
    <s v="F40"/>
    <x v="7"/>
    <x v="4"/>
    <n v="3135"/>
    <x v="0"/>
    <s v="7.74m"/>
    <m/>
    <n v="401"/>
    <m/>
    <s v="_Rin"/>
    <x v="0"/>
    <x v="328"/>
  </r>
  <r>
    <x v="9"/>
    <s v="WAM"/>
    <n v="4"/>
    <s v="F40"/>
    <x v="7"/>
    <x v="4"/>
    <n v="3136"/>
    <x v="1"/>
    <s v="7.58m"/>
    <m/>
    <n v="0"/>
    <s v="Event Limit"/>
    <s v="_Rin"/>
    <x v="0"/>
    <x v="329"/>
  </r>
  <r>
    <x v="9"/>
    <s v="WAM"/>
    <n v="4"/>
    <s v="MOP"/>
    <x v="0"/>
    <x v="7"/>
    <n v="1602"/>
    <x v="14"/>
    <n v="25.36"/>
    <n v="0"/>
    <n v="284"/>
    <m/>
    <s v="_Rin"/>
    <x v="1"/>
    <x v="176"/>
  </r>
  <r>
    <x v="9"/>
    <s v="WAM"/>
    <n v="4"/>
    <s v="MOP"/>
    <x v="0"/>
    <x v="7"/>
    <n v="1730"/>
    <x v="36"/>
    <n v="31.49"/>
    <n v="0.6"/>
    <n v="160"/>
    <m/>
    <s v="_Rin"/>
    <x v="1"/>
    <x v="330"/>
  </r>
  <r>
    <x v="9"/>
    <s v="WAM"/>
    <n v="4"/>
    <s v="MOP"/>
    <x v="0"/>
    <x v="7"/>
    <n v="2466"/>
    <x v="23"/>
    <n v="28.29"/>
    <n v="1.6"/>
    <n v="190"/>
    <m/>
    <s v="_Rin"/>
    <x v="1"/>
    <x v="331"/>
  </r>
  <r>
    <x v="9"/>
    <s v="WAM"/>
    <n v="4"/>
    <s v="MOP"/>
    <x v="0"/>
    <x v="7"/>
    <n v="4591"/>
    <x v="27"/>
    <n v="27.07"/>
    <n v="1.4"/>
    <n v="206"/>
    <m/>
    <s v="_Rin"/>
    <x v="1"/>
    <x v="332"/>
  </r>
  <r>
    <x v="9"/>
    <s v="WAM"/>
    <n v="4"/>
    <s v="MOP"/>
    <x v="0"/>
    <x v="8"/>
    <n v="1602"/>
    <x v="14"/>
    <s v="2:07.0h"/>
    <m/>
    <n v="390"/>
    <m/>
    <s v="_Rin"/>
    <x v="1"/>
    <x v="333"/>
  </r>
  <r>
    <x v="9"/>
    <s v="WAM"/>
    <n v="4"/>
    <s v="MOP"/>
    <x v="0"/>
    <x v="8"/>
    <n v="1730"/>
    <x v="36"/>
    <s v="2:49.5h"/>
    <m/>
    <n v="174"/>
    <m/>
    <s v="_Rin"/>
    <x v="1"/>
    <x v="334"/>
  </r>
  <r>
    <x v="9"/>
    <s v="WAM"/>
    <n v="4"/>
    <s v="MOP"/>
    <x v="0"/>
    <x v="8"/>
    <n v="2466"/>
    <x v="23"/>
    <s v="2:21.4h"/>
    <m/>
    <n v="256"/>
    <m/>
    <s v="_Rin"/>
    <x v="1"/>
    <x v="335"/>
  </r>
  <r>
    <x v="9"/>
    <s v="WAM"/>
    <n v="4"/>
    <s v="MOP"/>
    <x v="0"/>
    <x v="8"/>
    <n v="4591"/>
    <x v="27"/>
    <s v="2:28.2h"/>
    <m/>
    <n v="213"/>
    <m/>
    <s v="_Rin"/>
    <x v="1"/>
    <x v="336"/>
  </r>
  <r>
    <x v="9"/>
    <s v="WAM"/>
    <n v="4"/>
    <s v="MOP"/>
    <x v="0"/>
    <x v="6"/>
    <n v="1602"/>
    <x v="14"/>
    <s v="19:23.1h"/>
    <m/>
    <n v="222"/>
    <s v="yes lapscore; "/>
    <s v="_Rin"/>
    <x v="1"/>
    <x v="337"/>
  </r>
  <r>
    <x v="9"/>
    <s v="WAM"/>
    <n v="4"/>
    <s v="MOP"/>
    <x v="0"/>
    <x v="6"/>
    <n v="1730"/>
    <x v="36"/>
    <s v="23:56.3h"/>
    <m/>
    <n v="151"/>
    <s v="yes lapscore; "/>
    <s v="_Rin"/>
    <x v="1"/>
    <x v="338"/>
  </r>
  <r>
    <x v="9"/>
    <s v="WAM"/>
    <n v="4"/>
    <s v="MOP"/>
    <x v="0"/>
    <x v="6"/>
    <n v="4591"/>
    <x v="27"/>
    <s v="21:47.5h"/>
    <m/>
    <n v="177"/>
    <s v="yes lapscore; "/>
    <s v="_Rin"/>
    <x v="1"/>
    <x v="339"/>
  </r>
  <r>
    <x v="9"/>
    <s v="WAM"/>
    <n v="4"/>
    <s v="MOP"/>
    <x v="10"/>
    <x v="4"/>
    <n v="1385"/>
    <x v="17"/>
    <s v="38.16m"/>
    <m/>
    <n v="436"/>
    <s v="7.26kg"/>
    <s v="_Rin"/>
    <x v="1"/>
    <x v="340"/>
  </r>
  <r>
    <x v="9"/>
    <s v="WAM"/>
    <n v="4"/>
    <s v="MOP"/>
    <x v="10"/>
    <x v="4"/>
    <n v="3149"/>
    <x v="12"/>
    <s v="DNS"/>
    <m/>
    <n v="0"/>
    <s v="7.26kg"/>
    <s v="_Rin"/>
    <x v="1"/>
    <x v="3"/>
  </r>
  <r>
    <x v="9"/>
    <s v="WAM"/>
    <n v="4"/>
    <s v="MOP"/>
    <x v="8"/>
    <x v="4"/>
    <n v="3149"/>
    <x v="12"/>
    <s v="DNS"/>
    <m/>
    <n v="0"/>
    <m/>
    <s v="_Rin"/>
    <x v="1"/>
    <x v="3"/>
  </r>
  <r>
    <x v="9"/>
    <s v="WAM"/>
    <n v="4"/>
    <s v="MOP"/>
    <x v="9"/>
    <x v="4"/>
    <n v="1385"/>
    <x v="17"/>
    <s v="15.60m"/>
    <m/>
    <n v="517"/>
    <s v="7.26kg"/>
    <s v="_Rin"/>
    <x v="1"/>
    <x v="341"/>
  </r>
  <r>
    <x v="9"/>
    <s v="WAM"/>
    <n v="4"/>
    <s v="MOP"/>
    <x v="9"/>
    <x v="4"/>
    <n v="1602"/>
    <x v="14"/>
    <s v="7.02m"/>
    <m/>
    <n v="226"/>
    <s v="7.26kg"/>
    <s v="_Rin"/>
    <x v="1"/>
    <x v="342"/>
  </r>
  <r>
    <x v="9"/>
    <s v="WAM"/>
    <n v="4"/>
    <s v="MOP"/>
    <x v="9"/>
    <x v="4"/>
    <n v="3149"/>
    <x v="12"/>
    <s v="DNS"/>
    <m/>
    <n v="0"/>
    <s v="7.26kg"/>
    <s v="_Rin"/>
    <x v="1"/>
    <x v="3"/>
  </r>
  <r>
    <x v="9"/>
    <s v="WAM"/>
    <n v="4"/>
    <s v="MOP"/>
    <x v="7"/>
    <x v="4"/>
    <n v="1253"/>
    <x v="16"/>
    <s v="DNS"/>
    <m/>
    <n v="0"/>
    <m/>
    <s v="_Rin"/>
    <x v="1"/>
    <x v="3"/>
  </r>
  <r>
    <x v="9"/>
    <s v="WAM"/>
    <n v="4"/>
    <s v="MOP"/>
    <x v="7"/>
    <x v="4"/>
    <n v="1602"/>
    <x v="14"/>
    <s v="9.22m"/>
    <m/>
    <n v="0"/>
    <s v="Event Limit"/>
    <s v="_Rin"/>
    <x v="1"/>
    <x v="343"/>
  </r>
  <r>
    <x v="9"/>
    <s v="WAM"/>
    <n v="4"/>
    <s v="M20"/>
    <x v="0"/>
    <x v="7"/>
    <n v="1731"/>
    <x v="8"/>
    <n v="28.81"/>
    <n v="1.6"/>
    <n v="188"/>
    <m/>
    <s v="_Rin"/>
    <x v="1"/>
    <x v="344"/>
  </r>
  <r>
    <x v="9"/>
    <s v="WAM"/>
    <n v="4"/>
    <s v="M20"/>
    <x v="0"/>
    <x v="8"/>
    <n v="1731"/>
    <x v="8"/>
    <s v="2:28.7h"/>
    <m/>
    <n v="225"/>
    <m/>
    <s v="_Rin"/>
    <x v="1"/>
    <x v="345"/>
  </r>
  <r>
    <x v="9"/>
    <s v="WAM"/>
    <n v="4"/>
    <s v="M20"/>
    <x v="0"/>
    <x v="6"/>
    <n v="1731"/>
    <x v="8"/>
    <s v="21:41.3h"/>
    <m/>
    <n v="183"/>
    <s v="yes lapscore; "/>
    <s v="_Rin"/>
    <x v="1"/>
    <x v="346"/>
  </r>
  <r>
    <x v="9"/>
    <s v="WAM"/>
    <n v="4"/>
    <s v="M16"/>
    <x v="0"/>
    <x v="3"/>
    <n v="2444"/>
    <x v="37"/>
    <s v="9:44.6h"/>
    <m/>
    <n v="457"/>
    <s v="yes lapscore; "/>
    <s v="_Rin"/>
    <x v="1"/>
    <x v="347"/>
  </r>
  <r>
    <x v="9"/>
    <s v="WAM"/>
    <n v="4"/>
    <s v="M14"/>
    <x v="10"/>
    <x v="4"/>
    <n v="3998"/>
    <x v="19"/>
    <s v="27.75m"/>
    <m/>
    <n v="386"/>
    <s v="3kg"/>
    <s v="_Rin"/>
    <x v="1"/>
    <x v="348"/>
  </r>
  <r>
    <x v="9"/>
    <s v="WAM"/>
    <n v="4"/>
    <s v="M14"/>
    <x v="9"/>
    <x v="4"/>
    <n v="3998"/>
    <x v="19"/>
    <s v="9.08m"/>
    <m/>
    <n v="313"/>
    <s v="3kg"/>
    <s v="_Rin"/>
    <x v="1"/>
    <x v="349"/>
  </r>
  <r>
    <x v="9"/>
    <s v="WAM"/>
    <n v="4"/>
    <s v="M40"/>
    <x v="0"/>
    <x v="7"/>
    <n v="1230"/>
    <x v="10"/>
    <n v="28.3"/>
    <n v="1.4"/>
    <n v="347"/>
    <m/>
    <s v="_Rin"/>
    <x v="1"/>
    <x v="350"/>
  </r>
  <r>
    <x v="9"/>
    <s v="WAM"/>
    <n v="4"/>
    <s v="M40"/>
    <x v="0"/>
    <x v="7"/>
    <n v="1516"/>
    <x v="11"/>
    <n v="30.5"/>
    <n v="1.4"/>
    <n v="242"/>
    <m/>
    <s v="_Rin"/>
    <x v="1"/>
    <x v="351"/>
  </r>
  <r>
    <x v="9"/>
    <s v="WAM"/>
    <n v="4"/>
    <s v="M40"/>
    <x v="0"/>
    <x v="7"/>
    <n v="1727"/>
    <x v="26"/>
    <n v="29.16"/>
    <n v="1.8"/>
    <n v="253"/>
    <m/>
    <s v="_Rin"/>
    <x v="1"/>
    <x v="352"/>
  </r>
  <r>
    <x v="9"/>
    <s v="WAM"/>
    <n v="4"/>
    <s v="M40"/>
    <x v="0"/>
    <x v="7"/>
    <n v="1729"/>
    <x v="9"/>
    <n v="28.64"/>
    <n v="1.4"/>
    <n v="274"/>
    <m/>
    <s v="_Rin"/>
    <x v="1"/>
    <x v="353"/>
  </r>
  <r>
    <x v="9"/>
    <s v="WAM"/>
    <n v="4"/>
    <s v="M40"/>
    <x v="0"/>
    <x v="8"/>
    <n v="1230"/>
    <x v="10"/>
    <s v="2:08.9h"/>
    <m/>
    <n v="517"/>
    <m/>
    <s v="_Rin"/>
    <x v="1"/>
    <x v="354"/>
  </r>
  <r>
    <x v="9"/>
    <s v="WAM"/>
    <n v="4"/>
    <s v="M40"/>
    <x v="0"/>
    <x v="8"/>
    <n v="1516"/>
    <x v="11"/>
    <s v="2:19.3h"/>
    <m/>
    <n v="443"/>
    <m/>
    <s v="_Rin"/>
    <x v="1"/>
    <x v="355"/>
  </r>
  <r>
    <x v="9"/>
    <s v="WAM"/>
    <n v="4"/>
    <s v="M40"/>
    <x v="0"/>
    <x v="8"/>
    <n v="1727"/>
    <x v="26"/>
    <s v="2:06.5h"/>
    <m/>
    <n v="496"/>
    <m/>
    <s v="_Rin"/>
    <x v="1"/>
    <x v="356"/>
  </r>
  <r>
    <x v="9"/>
    <s v="WAM"/>
    <n v="4"/>
    <s v="M40"/>
    <x v="0"/>
    <x v="8"/>
    <n v="1729"/>
    <x v="9"/>
    <s v="2:16.3h"/>
    <m/>
    <n v="420"/>
    <m/>
    <s v="_Rin"/>
    <x v="1"/>
    <x v="357"/>
  </r>
  <r>
    <x v="9"/>
    <s v="WAM"/>
    <n v="4"/>
    <s v="M40"/>
    <x v="0"/>
    <x v="6"/>
    <n v="1230"/>
    <x v="10"/>
    <s v="18:46.4h"/>
    <m/>
    <n v="396"/>
    <s v="yes lapscore; "/>
    <s v="_Rin"/>
    <x v="1"/>
    <x v="358"/>
  </r>
  <r>
    <x v="9"/>
    <s v="WAM"/>
    <n v="4"/>
    <s v="M40"/>
    <x v="0"/>
    <x v="6"/>
    <n v="1516"/>
    <x v="11"/>
    <s v="17:56.0h"/>
    <m/>
    <n v="446"/>
    <s v="yes lapscore; "/>
    <s v="_Rin"/>
    <x v="1"/>
    <x v="359"/>
  </r>
  <r>
    <x v="9"/>
    <s v="WAM"/>
    <n v="4"/>
    <s v="M40"/>
    <x v="0"/>
    <x v="6"/>
    <n v="1727"/>
    <x v="26"/>
    <s v="22:23.9h"/>
    <m/>
    <n v="193"/>
    <s v="yes lapscore; "/>
    <s v="_Rin"/>
    <x v="1"/>
    <x v="360"/>
  </r>
  <r>
    <x v="9"/>
    <s v="WAM"/>
    <n v="4"/>
    <s v="M40"/>
    <x v="0"/>
    <x v="6"/>
    <n v="1729"/>
    <x v="9"/>
    <s v="18:26.6h"/>
    <m/>
    <n v="371"/>
    <s v="yes lapscore; "/>
    <s v="_Rin"/>
    <x v="1"/>
    <x v="361"/>
  </r>
  <r>
    <x v="9"/>
    <s v="WAM"/>
    <n v="4"/>
    <s v="M40"/>
    <x v="0"/>
    <x v="6"/>
    <n v="1757"/>
    <x v="38"/>
    <s v="18:16.9h"/>
    <m/>
    <n v="336"/>
    <s v="yes lapscore; "/>
    <s v="_Rin"/>
    <x v="1"/>
    <x v="362"/>
  </r>
  <r>
    <x v="9"/>
    <s v="WAM"/>
    <n v="4"/>
    <s v="M40"/>
    <x v="0"/>
    <x v="6"/>
    <n v="6022"/>
    <x v="39"/>
    <s v="20:08.1h"/>
    <m/>
    <n v="362"/>
    <s v="yes lapscore; "/>
    <s v="_Rin"/>
    <x v="1"/>
    <x v="363"/>
  </r>
  <r>
    <x v="9"/>
    <s v="WAM"/>
    <n v="4"/>
    <s v="M40"/>
    <x v="6"/>
    <x v="1"/>
    <m/>
    <x v="7"/>
    <n v="60.26"/>
    <m/>
    <n v="176"/>
    <m/>
    <s v="_Rin"/>
    <x v="1"/>
    <x v="364"/>
  </r>
  <r>
    <x v="9"/>
    <s v="WAM"/>
    <n v="4"/>
    <s v="M40"/>
    <x v="5"/>
    <x v="4"/>
    <n v="91"/>
    <x v="32"/>
    <s v="15.78m"/>
    <m/>
    <n v="334"/>
    <s v="1kg; TF57"/>
    <s v="_Wer"/>
    <x v="1"/>
    <x v="365"/>
  </r>
  <r>
    <x v="9"/>
    <s v="WAM"/>
    <n v="4"/>
    <s v="M40"/>
    <x v="8"/>
    <x v="4"/>
    <n v="1727"/>
    <x v="26"/>
    <s v="1.05m"/>
    <m/>
    <n v="0"/>
    <s v="Event Limit"/>
    <s v="_Rin"/>
    <x v="1"/>
    <x v="47"/>
  </r>
  <r>
    <x v="9"/>
    <s v="WAM"/>
    <n v="4"/>
    <s v="M40"/>
    <x v="4"/>
    <x v="4"/>
    <n v="91"/>
    <x v="32"/>
    <s v="13.03m"/>
    <m/>
    <n v="419"/>
    <s v="600g; TF57"/>
    <s v="_Wer"/>
    <x v="1"/>
    <x v="366"/>
  </r>
  <r>
    <x v="9"/>
    <s v="WAM"/>
    <n v="4"/>
    <s v="M40"/>
    <x v="9"/>
    <x v="4"/>
    <n v="1230"/>
    <x v="10"/>
    <s v="6.92m"/>
    <m/>
    <n v="314"/>
    <s v="6kg"/>
    <s v="_Rin"/>
    <x v="1"/>
    <x v="367"/>
  </r>
  <r>
    <x v="9"/>
    <s v="WAM"/>
    <n v="4"/>
    <s v="M40"/>
    <x v="9"/>
    <x v="4"/>
    <n v="1516"/>
    <x v="11"/>
    <s v="6.11m"/>
    <m/>
    <n v="235"/>
    <s v="6kg"/>
    <s v="_Rin"/>
    <x v="1"/>
    <x v="170"/>
  </r>
  <r>
    <x v="9"/>
    <s v="WAM"/>
    <n v="4"/>
    <s v="M40"/>
    <x v="9"/>
    <x v="4"/>
    <n v="1727"/>
    <x v="26"/>
    <s v="6.24m"/>
    <m/>
    <n v="219"/>
    <s v="7.26kg"/>
    <s v="_Rin"/>
    <x v="1"/>
    <x v="368"/>
  </r>
  <r>
    <x v="9"/>
    <s v="WAM"/>
    <n v="4"/>
    <s v="M40"/>
    <x v="7"/>
    <x v="4"/>
    <n v="1230"/>
    <x v="10"/>
    <s v="DNS"/>
    <m/>
    <n v="0"/>
    <m/>
    <s v="_Rin"/>
    <x v="1"/>
    <x v="3"/>
  </r>
  <r>
    <x v="10"/>
    <s v="WAM"/>
    <n v="4"/>
    <s v="FOP"/>
    <x v="0"/>
    <x v="0"/>
    <n v="2541"/>
    <x v="4"/>
    <n v="16.12"/>
    <n v="-1.9"/>
    <n v="181"/>
    <m/>
    <s v="_Kno"/>
    <x v="0"/>
    <x v="369"/>
  </r>
  <r>
    <x v="10"/>
    <s v="WAM"/>
    <n v="4"/>
    <s v="FOP"/>
    <x v="4"/>
    <x v="4"/>
    <n v="2541"/>
    <x v="4"/>
    <s v="9.65m"/>
    <m/>
    <n v="137"/>
    <s v="600g"/>
    <s v="_Kno"/>
    <x v="0"/>
    <x v="370"/>
  </r>
  <r>
    <x v="10"/>
    <s v="WAM"/>
    <n v="4"/>
    <s v="FOP"/>
    <x v="3"/>
    <x v="4"/>
    <n v="2541"/>
    <x v="4"/>
    <s v="DNS"/>
    <m/>
    <n v="0"/>
    <m/>
    <s v="_Kno"/>
    <x v="0"/>
    <x v="3"/>
  </r>
  <r>
    <x v="10"/>
    <s v="WAM"/>
    <n v="4"/>
    <s v="F40"/>
    <x v="0"/>
    <x v="0"/>
    <n v="3135"/>
    <x v="0"/>
    <n v="16.91"/>
    <n v="-0.9"/>
    <n v="387"/>
    <m/>
    <s v="_Kno"/>
    <x v="0"/>
    <x v="371"/>
  </r>
  <r>
    <x v="10"/>
    <s v="WAM"/>
    <n v="4"/>
    <s v="F40"/>
    <x v="5"/>
    <x v="4"/>
    <n v="3135"/>
    <x v="0"/>
    <s v="13.77m"/>
    <m/>
    <n v="326"/>
    <s v="1kg"/>
    <s v="_Kno"/>
    <x v="0"/>
    <x v="372"/>
  </r>
  <r>
    <x v="10"/>
    <s v="WAM"/>
    <n v="4"/>
    <s v="F40"/>
    <x v="5"/>
    <x v="4"/>
    <n v="3136"/>
    <x v="1"/>
    <s v="DNS"/>
    <m/>
    <n v="0"/>
    <s v="1kg"/>
    <s v="_Kno"/>
    <x v="0"/>
    <x v="3"/>
  </r>
  <r>
    <x v="10"/>
    <s v="WAM"/>
    <n v="4"/>
    <s v="F40"/>
    <x v="4"/>
    <x v="4"/>
    <n v="3135"/>
    <x v="0"/>
    <s v="14.79m"/>
    <m/>
    <n v="360"/>
    <s v="500g"/>
    <s v="_Kno"/>
    <x v="0"/>
    <x v="211"/>
  </r>
  <r>
    <x v="10"/>
    <s v="WAM"/>
    <n v="4"/>
    <s v="F40"/>
    <x v="4"/>
    <x v="4"/>
    <n v="3136"/>
    <x v="1"/>
    <s v="DNS"/>
    <m/>
    <n v="0"/>
    <s v="500g"/>
    <s v="_Kno"/>
    <x v="0"/>
    <x v="3"/>
  </r>
  <r>
    <x v="10"/>
    <s v="WAM"/>
    <n v="4"/>
    <s v="F40"/>
    <x v="3"/>
    <x v="4"/>
    <n v="3135"/>
    <x v="0"/>
    <s v="3.35m"/>
    <m/>
    <n v="361"/>
    <m/>
    <s v="_Kno"/>
    <x v="0"/>
    <x v="373"/>
  </r>
  <r>
    <x v="10"/>
    <s v="WAM"/>
    <n v="4"/>
    <s v="F40"/>
    <x v="3"/>
    <x v="4"/>
    <n v="3136"/>
    <x v="1"/>
    <s v="DNS"/>
    <m/>
    <n v="0"/>
    <m/>
    <s v="_Kno"/>
    <x v="0"/>
    <x v="3"/>
  </r>
  <r>
    <x v="10"/>
    <s v="WAM"/>
    <n v="4"/>
    <s v="F40"/>
    <x v="11"/>
    <x v="4"/>
    <n v="3136"/>
    <x v="1"/>
    <s v="DNS"/>
    <m/>
    <n v="0"/>
    <m/>
    <s v="_Kno"/>
    <x v="0"/>
    <x v="3"/>
  </r>
  <r>
    <x v="10"/>
    <s v="WAM"/>
    <n v="4"/>
    <s v="MOP"/>
    <x v="0"/>
    <x v="7"/>
    <n v="1602"/>
    <x v="14"/>
    <n v="25.47"/>
    <n v="0.2"/>
    <n v="279"/>
    <m/>
    <s v="_Don"/>
    <x v="1"/>
    <x v="374"/>
  </r>
  <r>
    <x v="10"/>
    <s v="WAM"/>
    <n v="4"/>
    <s v="MOP"/>
    <x v="0"/>
    <x v="7"/>
    <n v="3149"/>
    <x v="12"/>
    <n v="24.93"/>
    <n v="2.2000000000000002"/>
    <n v="307"/>
    <m/>
    <s v="_Don"/>
    <x v="1"/>
    <x v="139"/>
  </r>
  <r>
    <x v="10"/>
    <s v="WAM"/>
    <n v="4"/>
    <s v="MOP"/>
    <x v="0"/>
    <x v="8"/>
    <n v="1602"/>
    <x v="14"/>
    <s v="2:06.5h"/>
    <m/>
    <n v="396"/>
    <m/>
    <s v="_Don"/>
    <x v="1"/>
    <x v="356"/>
  </r>
  <r>
    <x v="10"/>
    <s v="WAM"/>
    <n v="4"/>
    <s v="MOP"/>
    <x v="0"/>
    <x v="5"/>
    <n v="2085"/>
    <x v="13"/>
    <s v="4:45.7h"/>
    <m/>
    <n v="271"/>
    <m/>
    <s v="_Kno"/>
    <x v="1"/>
    <x v="375"/>
  </r>
  <r>
    <x v="10"/>
    <s v="WAM"/>
    <n v="4"/>
    <s v="MOP"/>
    <x v="5"/>
    <x v="4"/>
    <n v="1253"/>
    <x v="16"/>
    <s v="13.92m"/>
    <m/>
    <n v="156"/>
    <s v="2kg"/>
    <s v="_Kno"/>
    <x v="1"/>
    <x v="376"/>
  </r>
  <r>
    <x v="10"/>
    <s v="WAM"/>
    <n v="4"/>
    <s v="MOP"/>
    <x v="5"/>
    <x v="4"/>
    <n v="1385"/>
    <x v="17"/>
    <s v="41.16m"/>
    <m/>
    <n v="473"/>
    <s v="2kg"/>
    <s v="_Kno"/>
    <x v="1"/>
    <x v="377"/>
  </r>
  <r>
    <x v="10"/>
    <s v="WAM"/>
    <n v="4"/>
    <s v="MOP"/>
    <x v="5"/>
    <x v="4"/>
    <n v="3149"/>
    <x v="12"/>
    <s v="24.86m"/>
    <m/>
    <n v="320"/>
    <s v="2kg"/>
    <s v="_Kno"/>
    <x v="1"/>
    <x v="378"/>
  </r>
  <r>
    <x v="10"/>
    <s v="WAM"/>
    <n v="4"/>
    <s v="MOP"/>
    <x v="10"/>
    <x v="4"/>
    <n v="1385"/>
    <x v="17"/>
    <s v="37.97m"/>
    <m/>
    <n v="435"/>
    <s v="7.26kg"/>
    <s v="_Don"/>
    <x v="1"/>
    <x v="379"/>
  </r>
  <r>
    <x v="10"/>
    <s v="WAM"/>
    <n v="4"/>
    <s v="MOP"/>
    <x v="4"/>
    <x v="4"/>
    <n v="1253"/>
    <x v="16"/>
    <s v="18.92m"/>
    <m/>
    <n v="178"/>
    <s v="800g"/>
    <s v="_Kno"/>
    <x v="1"/>
    <x v="380"/>
  </r>
  <r>
    <x v="10"/>
    <s v="WAM"/>
    <n v="4"/>
    <s v="MOP"/>
    <x v="4"/>
    <x v="4"/>
    <n v="1385"/>
    <x v="17"/>
    <s v="42.28m"/>
    <m/>
    <n v="432"/>
    <s v="800g"/>
    <s v="_Kno"/>
    <x v="1"/>
    <x v="381"/>
  </r>
  <r>
    <x v="10"/>
    <s v="WAM"/>
    <n v="4"/>
    <s v="MOP"/>
    <x v="4"/>
    <x v="4"/>
    <n v="3149"/>
    <x v="12"/>
    <s v="36.56m"/>
    <m/>
    <n v="399"/>
    <s v="800g"/>
    <s v="_Kno"/>
    <x v="1"/>
    <x v="261"/>
  </r>
  <r>
    <x v="10"/>
    <s v="WAM"/>
    <n v="4"/>
    <s v="MOP"/>
    <x v="9"/>
    <x v="4"/>
    <n v="1385"/>
    <x v="17"/>
    <s v="16.07m"/>
    <m/>
    <n v="522"/>
    <s v="7.26kg"/>
    <s v="_Don"/>
    <x v="1"/>
    <x v="382"/>
  </r>
  <r>
    <x v="10"/>
    <s v="WAM"/>
    <n v="4"/>
    <s v="MOP"/>
    <x v="9"/>
    <x v="4"/>
    <n v="1602"/>
    <x v="14"/>
    <s v="DNS"/>
    <m/>
    <n v="0"/>
    <s v="7.26kg"/>
    <s v="_Don"/>
    <x v="1"/>
    <x v="3"/>
  </r>
  <r>
    <x v="10"/>
    <s v="WAM"/>
    <n v="4"/>
    <s v="MOP"/>
    <x v="9"/>
    <x v="4"/>
    <n v="3149"/>
    <x v="12"/>
    <s v="8.83m"/>
    <m/>
    <n v="368"/>
    <s v="7.26kg"/>
    <s v="_Don"/>
    <x v="1"/>
    <x v="383"/>
  </r>
  <r>
    <x v="10"/>
    <s v="WAM"/>
    <n v="4"/>
    <s v="MOP"/>
    <x v="9"/>
    <x v="4"/>
    <n v="3149"/>
    <x v="12"/>
    <s v="DNS"/>
    <m/>
    <n v="0"/>
    <s v="7.26kg"/>
    <s v="_Don"/>
    <x v="1"/>
    <x v="3"/>
  </r>
  <r>
    <x v="10"/>
    <s v="WAM"/>
    <n v="4"/>
    <s v="MOP"/>
    <x v="7"/>
    <x v="4"/>
    <n v="1602"/>
    <x v="14"/>
    <s v="9.34m"/>
    <m/>
    <n v="190"/>
    <m/>
    <s v="_Don"/>
    <x v="1"/>
    <x v="384"/>
  </r>
  <r>
    <x v="10"/>
    <s v="WAM"/>
    <n v="4"/>
    <s v="M20"/>
    <x v="0"/>
    <x v="8"/>
    <n v="1731"/>
    <x v="8"/>
    <s v="2:30.5h"/>
    <m/>
    <n v="214"/>
    <m/>
    <s v="_Don"/>
    <x v="1"/>
    <x v="385"/>
  </r>
  <r>
    <x v="10"/>
    <s v="WAM"/>
    <n v="4"/>
    <s v="M20"/>
    <x v="0"/>
    <x v="3"/>
    <n v="1731"/>
    <x v="8"/>
    <s v="DNS"/>
    <m/>
    <n v="0"/>
    <m/>
    <s v="_Don"/>
    <x v="1"/>
    <x v="3"/>
  </r>
  <r>
    <x v="10"/>
    <s v="WAM"/>
    <n v="4"/>
    <s v="M40"/>
    <x v="0"/>
    <x v="1"/>
    <n v="1230"/>
    <x v="10"/>
    <n v="62.13"/>
    <m/>
    <n v="370"/>
    <m/>
    <s v="_Kno"/>
    <x v="1"/>
    <x v="386"/>
  </r>
  <r>
    <x v="10"/>
    <s v="WAM"/>
    <n v="4"/>
    <s v="M40"/>
    <x v="0"/>
    <x v="1"/>
    <n v="4517"/>
    <x v="31"/>
    <n v="57.49"/>
    <m/>
    <n v="457"/>
    <m/>
    <s v="_Kno"/>
    <x v="1"/>
    <x v="387"/>
  </r>
  <r>
    <x v="10"/>
    <s v="WAM"/>
    <n v="4"/>
    <s v="M40"/>
    <x v="0"/>
    <x v="8"/>
    <n v="1729"/>
    <x v="9"/>
    <s v="2:13.8h"/>
    <m/>
    <n v="439"/>
    <m/>
    <s v="_Don"/>
    <x v="1"/>
    <x v="388"/>
  </r>
  <r>
    <x v="10"/>
    <s v="WAM"/>
    <n v="4"/>
    <s v="M40"/>
    <x v="0"/>
    <x v="5"/>
    <n v="1230"/>
    <x v="10"/>
    <s v="4:27.5h"/>
    <m/>
    <n v="512"/>
    <m/>
    <s v="_Kno"/>
    <x v="1"/>
    <x v="389"/>
  </r>
  <r>
    <x v="10"/>
    <s v="WAM"/>
    <n v="4"/>
    <s v="M40"/>
    <x v="0"/>
    <x v="3"/>
    <n v="1516"/>
    <x v="11"/>
    <s v="DNS"/>
    <m/>
    <n v="0"/>
    <m/>
    <s v="_Don"/>
    <x v="1"/>
    <x v="3"/>
  </r>
  <r>
    <x v="10"/>
    <s v="WAM"/>
    <n v="4"/>
    <s v="M40"/>
    <x v="0"/>
    <x v="3"/>
    <n v="1729"/>
    <x v="9"/>
    <s v="DNS"/>
    <m/>
    <n v="0"/>
    <m/>
    <s v="_Don"/>
    <x v="1"/>
    <x v="3"/>
  </r>
  <r>
    <x v="10"/>
    <s v="WAM"/>
    <n v="4"/>
    <s v="M40"/>
    <x v="5"/>
    <x v="4"/>
    <n v="91"/>
    <x v="32"/>
    <s v="15.74m"/>
    <m/>
    <n v="333"/>
    <s v="1kg; TF57"/>
    <s v="_Kno"/>
    <x v="1"/>
    <x v="390"/>
  </r>
  <r>
    <x v="10"/>
    <s v="WAM"/>
    <n v="4"/>
    <s v="M40"/>
    <x v="5"/>
    <x v="4"/>
    <n v="4507"/>
    <x v="40"/>
    <s v="22.03m"/>
    <m/>
    <n v="358"/>
    <s v="1kg"/>
    <s v="_Kno"/>
    <x v="1"/>
    <x v="391"/>
  </r>
  <r>
    <x v="10"/>
    <s v="WAM"/>
    <n v="4"/>
    <s v="M40"/>
    <x v="4"/>
    <x v="4"/>
    <n v="91"/>
    <x v="32"/>
    <s v="12.99m"/>
    <m/>
    <n v="418"/>
    <s v="600g; TF57"/>
    <s v="_Kno"/>
    <x v="1"/>
    <x v="392"/>
  </r>
  <r>
    <x v="10"/>
    <s v="WAM"/>
    <n v="4"/>
    <s v="M40"/>
    <x v="4"/>
    <x v="4"/>
    <n v="1463"/>
    <x v="41"/>
    <s v="18.49m"/>
    <m/>
    <n v="216"/>
    <s v="800g"/>
    <s v="_Kno"/>
    <x v="1"/>
    <x v="393"/>
  </r>
  <r>
    <x v="10"/>
    <s v="WAM"/>
    <n v="4"/>
    <s v="M40"/>
    <x v="4"/>
    <x v="4"/>
    <n v="4507"/>
    <x v="40"/>
    <s v="15.25m"/>
    <m/>
    <n v="252"/>
    <s v="600g"/>
    <s v="_Kno"/>
    <x v="1"/>
    <x v="394"/>
  </r>
  <r>
    <x v="10"/>
    <s v="WAM"/>
    <n v="4"/>
    <s v="M40"/>
    <x v="3"/>
    <x v="4"/>
    <n v="1463"/>
    <x v="41"/>
    <s v="3.37m"/>
    <m/>
    <n v="172"/>
    <m/>
    <s v="_Kno"/>
    <x v="1"/>
    <x v="395"/>
  </r>
  <r>
    <x v="10"/>
    <s v="WAM"/>
    <n v="4"/>
    <s v="M40"/>
    <x v="9"/>
    <x v="4"/>
    <n v="1516"/>
    <x v="11"/>
    <s v="5.81m"/>
    <m/>
    <n v="204"/>
    <s v="6kg"/>
    <s v="_Don"/>
    <x v="1"/>
    <x v="396"/>
  </r>
  <r>
    <x v="11"/>
    <s v="WAM"/>
    <n v="4"/>
    <s v="FOP"/>
    <x v="0"/>
    <x v="7"/>
    <n v="2541"/>
    <x v="4"/>
    <n v="34.24"/>
    <n v="-0.2"/>
    <n v="173"/>
    <m/>
    <s v="_Box"/>
    <x v="0"/>
    <x v="397"/>
  </r>
  <r>
    <x v="11"/>
    <s v="WAM"/>
    <n v="4"/>
    <s v="FOP"/>
    <x v="0"/>
    <x v="6"/>
    <n v="2071"/>
    <x v="5"/>
    <s v="20:30.2h"/>
    <m/>
    <n v="306"/>
    <s v="yes lapscore; "/>
    <s v="_Box"/>
    <x v="0"/>
    <x v="398"/>
  </r>
  <r>
    <x v="11"/>
    <s v="WAM"/>
    <n v="4"/>
    <s v="FOP"/>
    <x v="10"/>
    <x v="4"/>
    <n v="2541"/>
    <x v="4"/>
    <s v="DNS"/>
    <m/>
    <n v="0"/>
    <s v="4kg"/>
    <s v="_Box"/>
    <x v="0"/>
    <x v="3"/>
  </r>
  <r>
    <x v="11"/>
    <s v="WAM"/>
    <n v="4"/>
    <s v="FOP"/>
    <x v="9"/>
    <x v="4"/>
    <n v="2541"/>
    <x v="4"/>
    <s v="DNS"/>
    <m/>
    <n v="0"/>
    <s v="4kg"/>
    <s v="_Box"/>
    <x v="0"/>
    <x v="3"/>
  </r>
  <r>
    <x v="11"/>
    <s v="WAM"/>
    <n v="4"/>
    <s v="FOP"/>
    <x v="7"/>
    <x v="4"/>
    <n v="2541"/>
    <x v="4"/>
    <s v="6.83m"/>
    <m/>
    <n v="142"/>
    <m/>
    <s v="_Box"/>
    <x v="0"/>
    <x v="399"/>
  </r>
  <r>
    <x v="11"/>
    <s v="WAM"/>
    <n v="4"/>
    <s v="F40"/>
    <x v="0"/>
    <x v="7"/>
    <n v="3135"/>
    <x v="0"/>
    <n v="34.42"/>
    <n v="-1.4"/>
    <n v="432"/>
    <m/>
    <s v="_Box"/>
    <x v="0"/>
    <x v="400"/>
  </r>
  <r>
    <x v="11"/>
    <s v="WAM"/>
    <n v="4"/>
    <s v="F40"/>
    <x v="10"/>
    <x v="4"/>
    <n v="3135"/>
    <x v="0"/>
    <s v="29.37m"/>
    <m/>
    <n v="464"/>
    <s v="3kg"/>
    <s v="_Box"/>
    <x v="0"/>
    <x v="401"/>
  </r>
  <r>
    <x v="11"/>
    <s v="WAM"/>
    <n v="4"/>
    <s v="F40"/>
    <x v="10"/>
    <x v="4"/>
    <n v="3136"/>
    <x v="1"/>
    <s v="40.29m"/>
    <m/>
    <n v="514"/>
    <s v="3kg"/>
    <s v="_Box"/>
    <x v="0"/>
    <x v="159"/>
  </r>
  <r>
    <x v="11"/>
    <s v="WAM"/>
    <n v="4"/>
    <s v="F40"/>
    <x v="8"/>
    <x v="4"/>
    <n v="3135"/>
    <x v="0"/>
    <s v="1.10m"/>
    <m/>
    <n v="372"/>
    <m/>
    <s v="_Box"/>
    <x v="0"/>
    <x v="163"/>
  </r>
  <r>
    <x v="11"/>
    <s v="WAM"/>
    <n v="4"/>
    <s v="F40"/>
    <x v="8"/>
    <x v="4"/>
    <n v="3136"/>
    <x v="1"/>
    <s v="1.10m"/>
    <m/>
    <n v="308"/>
    <m/>
    <s v="_Box"/>
    <x v="0"/>
    <x v="163"/>
  </r>
  <r>
    <x v="11"/>
    <s v="WAM"/>
    <n v="4"/>
    <s v="F40"/>
    <x v="11"/>
    <x v="4"/>
    <n v="3136"/>
    <x v="1"/>
    <s v="2.65m"/>
    <m/>
    <n v="475"/>
    <m/>
    <s v="_Box"/>
    <x v="0"/>
    <x v="402"/>
  </r>
  <r>
    <x v="11"/>
    <s v="WAM"/>
    <n v="4"/>
    <s v="F40"/>
    <x v="9"/>
    <x v="4"/>
    <n v="3135"/>
    <x v="0"/>
    <s v="7.57m"/>
    <m/>
    <n v="470"/>
    <s v="3kg"/>
    <s v="_Box"/>
    <x v="0"/>
    <x v="403"/>
  </r>
  <r>
    <x v="11"/>
    <s v="WAM"/>
    <n v="4"/>
    <s v="F40"/>
    <x v="9"/>
    <x v="4"/>
    <n v="3136"/>
    <x v="1"/>
    <s v="DNS"/>
    <m/>
    <n v="0"/>
    <s v="3kg"/>
    <s v="_Box"/>
    <x v="0"/>
    <x v="3"/>
  </r>
  <r>
    <x v="11"/>
    <s v="WAM"/>
    <n v="4"/>
    <s v="F40"/>
    <x v="7"/>
    <x v="4"/>
    <n v="3135"/>
    <x v="0"/>
    <s v="6.90m"/>
    <m/>
    <n v="0"/>
    <m/>
    <s v="_Box"/>
    <x v="0"/>
    <x v="404"/>
  </r>
  <r>
    <x v="11"/>
    <s v="WAM"/>
    <n v="4"/>
    <s v="F40"/>
    <x v="7"/>
    <x v="4"/>
    <n v="3136"/>
    <x v="1"/>
    <s v="7.40m"/>
    <m/>
    <n v="303"/>
    <m/>
    <s v="_Box"/>
    <x v="0"/>
    <x v="405"/>
  </r>
  <r>
    <x v="11"/>
    <s v="WAM"/>
    <n v="4"/>
    <s v="MOP"/>
    <x v="0"/>
    <x v="7"/>
    <n v="1602"/>
    <x v="14"/>
    <n v="25.24"/>
    <n v="-1.3"/>
    <n v="290"/>
    <m/>
    <s v="_Box"/>
    <x v="1"/>
    <x v="406"/>
  </r>
  <r>
    <x v="11"/>
    <s v="WAM"/>
    <n v="4"/>
    <s v="MOP"/>
    <x v="0"/>
    <x v="8"/>
    <n v="1602"/>
    <x v="14"/>
    <s v="2:09.8h"/>
    <m/>
    <n v="356"/>
    <m/>
    <s v="_Box"/>
    <x v="1"/>
    <x v="407"/>
  </r>
  <r>
    <x v="11"/>
    <s v="WAM"/>
    <n v="4"/>
    <s v="MOP"/>
    <x v="0"/>
    <x v="6"/>
    <n v="1253"/>
    <x v="16"/>
    <s v="19:07.3h"/>
    <m/>
    <n v="235"/>
    <s v="yes lapscore; "/>
    <s v="_Box"/>
    <x v="1"/>
    <x v="408"/>
  </r>
  <r>
    <x v="11"/>
    <s v="WAM"/>
    <n v="4"/>
    <s v="MOP"/>
    <x v="0"/>
    <x v="6"/>
    <n v="2085"/>
    <x v="13"/>
    <s v="20:24.1h"/>
    <m/>
    <n v="193"/>
    <s v="yes lapscore; "/>
    <s v="_Box"/>
    <x v="1"/>
    <x v="409"/>
  </r>
  <r>
    <x v="11"/>
    <s v="WAM"/>
    <n v="4"/>
    <s v="MOP"/>
    <x v="10"/>
    <x v="4"/>
    <n v="1253"/>
    <x v="16"/>
    <s v="12.82m"/>
    <m/>
    <n v="137"/>
    <s v="7.26kg"/>
    <s v="_Box"/>
    <x v="1"/>
    <x v="410"/>
  </r>
  <r>
    <x v="11"/>
    <s v="WAM"/>
    <n v="4"/>
    <s v="MOP"/>
    <x v="10"/>
    <x v="4"/>
    <n v="1385"/>
    <x v="17"/>
    <s v="39.99m"/>
    <m/>
    <n v="446"/>
    <s v="7.26kg"/>
    <s v="_Box"/>
    <x v="1"/>
    <x v="411"/>
  </r>
  <r>
    <x v="11"/>
    <s v="WAM"/>
    <n v="4"/>
    <s v="MOP"/>
    <x v="9"/>
    <x v="4"/>
    <n v="1385"/>
    <x v="17"/>
    <s v="15.95m"/>
    <m/>
    <n v="521"/>
    <s v="7.26kg"/>
    <s v="_Box"/>
    <x v="1"/>
    <x v="412"/>
  </r>
  <r>
    <x v="11"/>
    <s v="WAM"/>
    <n v="4"/>
    <s v="MOP"/>
    <x v="7"/>
    <x v="4"/>
    <n v="1602"/>
    <x v="14"/>
    <s v="DNS"/>
    <m/>
    <n v="0"/>
    <m/>
    <s v="_Box"/>
    <x v="1"/>
    <x v="3"/>
  </r>
  <r>
    <x v="11"/>
    <s v="WAM"/>
    <n v="4"/>
    <s v="M20"/>
    <x v="0"/>
    <x v="7"/>
    <n v="1731"/>
    <x v="8"/>
    <n v="29.39"/>
    <n v="-0.1"/>
    <n v="182"/>
    <m/>
    <s v="_Box"/>
    <x v="1"/>
    <x v="413"/>
  </r>
  <r>
    <x v="11"/>
    <s v="WAM"/>
    <n v="4"/>
    <s v="M20"/>
    <x v="0"/>
    <x v="6"/>
    <n v="1731"/>
    <x v="8"/>
    <s v="21:25.1h"/>
    <m/>
    <n v="186"/>
    <s v="yes lapscore; "/>
    <s v="_Box"/>
    <x v="1"/>
    <x v="414"/>
  </r>
  <r>
    <x v="11"/>
    <s v="WAM"/>
    <n v="4"/>
    <s v="M16"/>
    <x v="10"/>
    <x v="4"/>
    <n v="4136"/>
    <x v="20"/>
    <s v="37.04m"/>
    <m/>
    <n v="440"/>
    <s v="4kg"/>
    <s v="_Box"/>
    <x v="1"/>
    <x v="415"/>
  </r>
  <r>
    <x v="11"/>
    <s v="WAM"/>
    <n v="4"/>
    <s v="M14"/>
    <x v="10"/>
    <x v="4"/>
    <n v="3998"/>
    <x v="19"/>
    <s v="25.29m"/>
    <m/>
    <n v="402"/>
    <s v="4kg"/>
    <s v="_Box"/>
    <x v="1"/>
    <x v="416"/>
  </r>
  <r>
    <x v="11"/>
    <s v="WAM"/>
    <n v="4"/>
    <s v="M14"/>
    <x v="9"/>
    <x v="4"/>
    <n v="3998"/>
    <x v="19"/>
    <s v="8.63m"/>
    <m/>
    <n v="368"/>
    <s v="4kg"/>
    <s v="_Box"/>
    <x v="1"/>
    <x v="327"/>
  </r>
  <r>
    <x v="11"/>
    <s v="WAM"/>
    <n v="4"/>
    <s v="M40"/>
    <x v="0"/>
    <x v="7"/>
    <n v="1729"/>
    <x v="9"/>
    <n v="28.81"/>
    <n v="-0.1"/>
    <n v="267"/>
    <m/>
    <s v="_Box"/>
    <x v="1"/>
    <x v="344"/>
  </r>
  <r>
    <x v="11"/>
    <s v="WAM"/>
    <n v="4"/>
    <s v="M40"/>
    <x v="0"/>
    <x v="8"/>
    <n v="1230"/>
    <x v="10"/>
    <s v="2:13.2h"/>
    <m/>
    <n v="488"/>
    <m/>
    <s v="_Box"/>
    <x v="1"/>
    <x v="417"/>
  </r>
  <r>
    <x v="11"/>
    <s v="WAM"/>
    <n v="4"/>
    <s v="M40"/>
    <x v="0"/>
    <x v="8"/>
    <n v="1727"/>
    <x v="26"/>
    <s v="2:05.5h"/>
    <m/>
    <n v="503"/>
    <m/>
    <s v="_Box"/>
    <x v="1"/>
    <x v="418"/>
  </r>
  <r>
    <x v="11"/>
    <s v="WAM"/>
    <n v="4"/>
    <s v="M40"/>
    <x v="0"/>
    <x v="8"/>
    <n v="4517"/>
    <x v="31"/>
    <s v="2:06.3h"/>
    <m/>
    <n v="533"/>
    <m/>
    <s v="_Box"/>
    <x v="1"/>
    <x v="419"/>
  </r>
  <r>
    <x v="11"/>
    <s v="WAM"/>
    <n v="4"/>
    <s v="M40"/>
    <x v="0"/>
    <x v="6"/>
    <n v="1729"/>
    <x v="9"/>
    <s v="18:31.7h"/>
    <m/>
    <n v="365"/>
    <s v="yes lapscore; "/>
    <s v="_Box"/>
    <x v="1"/>
    <x v="420"/>
  </r>
  <r>
    <x v="11"/>
    <s v="WAM"/>
    <n v="4"/>
    <s v="M40"/>
    <x v="5"/>
    <x v="4"/>
    <n v="1463"/>
    <x v="41"/>
    <s v="13.62m"/>
    <m/>
    <n v="159"/>
    <s v="2kg"/>
    <s v="_Abe"/>
    <x v="1"/>
    <x v="421"/>
  </r>
  <r>
    <x v="11"/>
    <s v="WAM"/>
    <n v="4"/>
    <s v="M40"/>
    <x v="4"/>
    <x v="4"/>
    <n v="91"/>
    <x v="32"/>
    <s v="11.49m"/>
    <m/>
    <n v="383"/>
    <s v="600g; TF57"/>
    <s v="_Abe"/>
    <x v="1"/>
    <x v="422"/>
  </r>
  <r>
    <x v="11"/>
    <s v="WAM"/>
    <n v="4"/>
    <s v="M40"/>
    <x v="4"/>
    <x v="4"/>
    <n v="1463"/>
    <x v="41"/>
    <s v="23.01m"/>
    <m/>
    <n v="299"/>
    <s v="800g"/>
    <s v="_Abe"/>
    <x v="1"/>
    <x v="423"/>
  </r>
  <r>
    <x v="11"/>
    <s v="WAM"/>
    <n v="4"/>
    <s v="M40"/>
    <x v="9"/>
    <x v="4"/>
    <n v="91"/>
    <x v="32"/>
    <s v="5.83m"/>
    <m/>
    <n v="455"/>
    <s v="4kg. TF57"/>
    <s v="_Abe"/>
    <x v="1"/>
    <x v="424"/>
  </r>
  <r>
    <x v="12"/>
    <s v="WAM"/>
    <m/>
    <s v="F40"/>
    <x v="0"/>
    <x v="7"/>
    <n v="3135"/>
    <x v="0"/>
    <n v="34.49"/>
    <n v="1.7"/>
    <n v="430"/>
    <m/>
    <s v="_Lak"/>
    <x v="0"/>
    <x v="425"/>
  </r>
  <r>
    <x v="12"/>
    <s v="WAM"/>
    <m/>
    <s v="F40"/>
    <x v="0"/>
    <x v="7"/>
    <n v="3136"/>
    <x v="1"/>
    <n v="32.869999999999997"/>
    <n v="-0.2"/>
    <n v="426"/>
    <m/>
    <s v="_Lak"/>
    <x v="0"/>
    <x v="426"/>
  </r>
  <r>
    <x v="12"/>
    <s v="WAM"/>
    <m/>
    <s v="F40"/>
    <x v="10"/>
    <x v="4"/>
    <n v="3135"/>
    <x v="0"/>
    <s v="29.85m"/>
    <m/>
    <n v="468"/>
    <s v="3kg"/>
    <s v="_Lak"/>
    <x v="0"/>
    <x v="427"/>
  </r>
  <r>
    <x v="12"/>
    <s v="WAM"/>
    <m/>
    <s v="F40"/>
    <x v="10"/>
    <x v="4"/>
    <n v="3136"/>
    <x v="1"/>
    <s v="37.10m"/>
    <m/>
    <n v="499"/>
    <s v="3kg"/>
    <s v="_Lak"/>
    <x v="0"/>
    <x v="428"/>
  </r>
  <r>
    <x v="12"/>
    <s v="WAM"/>
    <m/>
    <s v="F40"/>
    <x v="8"/>
    <x v="4"/>
    <n v="3135"/>
    <x v="0"/>
    <s v="1.15m"/>
    <m/>
    <n v="419"/>
    <m/>
    <s v="_Lak"/>
    <x v="0"/>
    <x v="230"/>
  </r>
  <r>
    <x v="12"/>
    <s v="WAM"/>
    <m/>
    <s v="F40"/>
    <x v="8"/>
    <x v="4"/>
    <n v="3136"/>
    <x v="1"/>
    <s v="1.15m"/>
    <m/>
    <n v="347"/>
    <m/>
    <s v="_Lak"/>
    <x v="0"/>
    <x v="230"/>
  </r>
  <r>
    <x v="12"/>
    <s v="WAM"/>
    <m/>
    <s v="F40"/>
    <x v="9"/>
    <x v="4"/>
    <n v="3135"/>
    <x v="0"/>
    <s v="7.04m"/>
    <m/>
    <n v="450"/>
    <s v="3kg"/>
    <s v="_Lak"/>
    <x v="0"/>
    <x v="429"/>
  </r>
  <r>
    <x v="12"/>
    <s v="WAM"/>
    <m/>
    <s v="F40"/>
    <x v="9"/>
    <x v="4"/>
    <n v="3136"/>
    <x v="1"/>
    <s v="7.97m"/>
    <m/>
    <n v="456"/>
    <s v="3kg"/>
    <s v="_Lak"/>
    <x v="0"/>
    <x v="430"/>
  </r>
  <r>
    <x v="12"/>
    <s v="WAM"/>
    <m/>
    <s v="F40"/>
    <x v="7"/>
    <x v="4"/>
    <n v="3135"/>
    <x v="0"/>
    <s v="7.65m"/>
    <n v="-1.7"/>
    <m/>
    <m/>
    <s v="_Lak"/>
    <x v="0"/>
    <x v="431"/>
  </r>
  <r>
    <x v="12"/>
    <s v="WAM"/>
    <m/>
    <s v="F40"/>
    <x v="7"/>
    <x v="4"/>
    <n v="3136"/>
    <x v="1"/>
    <s v="7.51m"/>
    <n v="0"/>
    <m/>
    <m/>
    <s v="_Lak"/>
    <x v="0"/>
    <x v="432"/>
  </r>
  <r>
    <x v="12"/>
    <s v="WAM"/>
    <m/>
    <s v="MOP"/>
    <x v="0"/>
    <x v="7"/>
    <n v="1602"/>
    <x v="14"/>
    <n v="25.36"/>
    <n v="-1.7"/>
    <n v="284"/>
    <m/>
    <s v="_Lak"/>
    <x v="1"/>
    <x v="176"/>
  </r>
  <r>
    <x v="12"/>
    <s v="WAM"/>
    <m/>
    <s v="MOP"/>
    <x v="0"/>
    <x v="8"/>
    <n v="1602"/>
    <x v="14"/>
    <s v="2:06.8h"/>
    <m/>
    <n v="393"/>
    <m/>
    <s v="_Lak"/>
    <x v="1"/>
    <x v="433"/>
  </r>
  <r>
    <x v="12"/>
    <s v="WAM"/>
    <m/>
    <s v="MOP"/>
    <x v="0"/>
    <x v="8"/>
    <n v="2085"/>
    <x v="13"/>
    <s v="2:07.5h"/>
    <m/>
    <n v="384"/>
    <m/>
    <s v="_Lak"/>
    <x v="1"/>
    <x v="253"/>
  </r>
  <r>
    <x v="12"/>
    <s v="WAM"/>
    <m/>
    <s v="MOP"/>
    <x v="0"/>
    <x v="3"/>
    <n v="1253"/>
    <x v="16"/>
    <s v="10:34.0h"/>
    <m/>
    <n v="281"/>
    <m/>
    <s v="_Lak"/>
    <x v="1"/>
    <x v="434"/>
  </r>
  <r>
    <x v="12"/>
    <s v="WAM"/>
    <m/>
    <s v="MOP"/>
    <x v="6"/>
    <x v="1"/>
    <m/>
    <x v="7"/>
    <n v="56.15"/>
    <m/>
    <n v="186"/>
    <m/>
    <s v="_Lak"/>
    <x v="1"/>
    <x v="435"/>
  </r>
  <r>
    <x v="12"/>
    <s v="WAM"/>
    <m/>
    <s v="MOP"/>
    <x v="10"/>
    <x v="4"/>
    <n v="1253"/>
    <x v="16"/>
    <s v="14.31m"/>
    <m/>
    <n v="154"/>
    <s v="7.26kg"/>
    <s v="_Lak"/>
    <x v="1"/>
    <x v="436"/>
  </r>
  <r>
    <x v="12"/>
    <s v="WAM"/>
    <m/>
    <s v="MOP"/>
    <x v="10"/>
    <x v="4"/>
    <n v="1385"/>
    <x v="17"/>
    <s v="41.14m"/>
    <m/>
    <n v="452"/>
    <s v="7.26kg"/>
    <s v="_Lak"/>
    <x v="1"/>
    <x v="437"/>
  </r>
  <r>
    <x v="12"/>
    <s v="WAM"/>
    <m/>
    <s v="MOP"/>
    <x v="9"/>
    <x v="4"/>
    <n v="1253"/>
    <x v="16"/>
    <s v="5.46m"/>
    <m/>
    <n v="160"/>
    <s v="7.26kg"/>
    <s v="_Lak"/>
    <x v="1"/>
    <x v="438"/>
  </r>
  <r>
    <x v="12"/>
    <s v="WAM"/>
    <m/>
    <s v="MOP"/>
    <x v="9"/>
    <x v="4"/>
    <n v="1385"/>
    <x v="17"/>
    <s v="15.52m"/>
    <m/>
    <n v="516"/>
    <s v="7.26kg"/>
    <s v="_Lak"/>
    <x v="1"/>
    <x v="439"/>
  </r>
  <r>
    <x v="12"/>
    <s v="WAM"/>
    <m/>
    <s v="MOP"/>
    <x v="9"/>
    <x v="4"/>
    <n v="1602"/>
    <x v="14"/>
    <s v="7.47m"/>
    <m/>
    <n v="265"/>
    <s v="7.26kg"/>
    <s v="_Lak"/>
    <x v="1"/>
    <x v="440"/>
  </r>
  <r>
    <x v="12"/>
    <s v="WAM"/>
    <m/>
    <s v="MOP"/>
    <x v="7"/>
    <x v="4"/>
    <n v="1602"/>
    <x v="14"/>
    <s v="9.63m"/>
    <n v="0"/>
    <n v="198"/>
    <m/>
    <s v="_Lak"/>
    <x v="1"/>
    <x v="441"/>
  </r>
  <r>
    <x v="12"/>
    <s v="WAM"/>
    <m/>
    <s v="M14"/>
    <x v="10"/>
    <x v="4"/>
    <n v="3998"/>
    <x v="19"/>
    <s v="29.39m"/>
    <m/>
    <n v="430"/>
    <s v="4kg"/>
    <s v="_Lak"/>
    <x v="1"/>
    <x v="413"/>
  </r>
  <r>
    <x v="12"/>
    <s v="WAM"/>
    <m/>
    <s v="M40"/>
    <x v="0"/>
    <x v="7"/>
    <n v="1727"/>
    <x v="26"/>
    <n v="27.53"/>
    <n v="-0.6"/>
    <n v="332"/>
    <m/>
    <s v="_Lak"/>
    <x v="1"/>
    <x v="442"/>
  </r>
  <r>
    <x v="12"/>
    <s v="WAM"/>
    <m/>
    <s v="M40"/>
    <x v="0"/>
    <x v="8"/>
    <n v="1230"/>
    <x v="10"/>
    <s v="2:11.0h"/>
    <m/>
    <n v="503"/>
    <m/>
    <s v="_Lak"/>
    <x v="1"/>
    <x v="443"/>
  </r>
  <r>
    <x v="12"/>
    <s v="WAM"/>
    <m/>
    <s v="M40"/>
    <x v="0"/>
    <x v="8"/>
    <n v="1727"/>
    <x v="26"/>
    <s v="2:10.2h"/>
    <m/>
    <n v="467"/>
    <m/>
    <s v="_Lak"/>
    <x v="1"/>
    <x v="444"/>
  </r>
  <r>
    <x v="12"/>
    <s v="WAM"/>
    <m/>
    <s v="M40"/>
    <x v="8"/>
    <x v="4"/>
    <n v="1727"/>
    <x v="26"/>
    <s v="1.40m"/>
    <m/>
    <n v="340"/>
    <m/>
    <s v="_Lak"/>
    <x v="1"/>
    <x v="445"/>
  </r>
  <r>
    <x v="12"/>
    <s v="WAM"/>
    <m/>
    <s v="M40"/>
    <x v="9"/>
    <x v="4"/>
    <n v="91"/>
    <x v="32"/>
    <s v="5.71m"/>
    <m/>
    <n v="449"/>
    <s v="4kg. TF57"/>
    <s v="_Lak"/>
    <x v="1"/>
    <x v="446"/>
  </r>
  <r>
    <x v="12"/>
    <s v="WAM"/>
    <m/>
    <s v="M40"/>
    <x v="9"/>
    <x v="4"/>
    <n v="1727"/>
    <x v="26"/>
    <s v="7.23m"/>
    <m/>
    <n v="313"/>
    <s v="7.26kg"/>
    <s v="_Lak"/>
    <x v="1"/>
    <x v="229"/>
  </r>
  <r>
    <x v="13"/>
    <m/>
    <m/>
    <m/>
    <x v="14"/>
    <x v="4"/>
    <m/>
    <x v="42"/>
    <m/>
    <m/>
    <m/>
    <m/>
    <m/>
    <x v="3"/>
    <x v="447"/>
  </r>
  <r>
    <x v="13"/>
    <m/>
    <m/>
    <m/>
    <x v="14"/>
    <x v="4"/>
    <m/>
    <x v="42"/>
    <m/>
    <m/>
    <m/>
    <m/>
    <m/>
    <x v="3"/>
    <x v="447"/>
  </r>
  <r>
    <x v="13"/>
    <m/>
    <m/>
    <m/>
    <x v="14"/>
    <x v="4"/>
    <m/>
    <x v="42"/>
    <m/>
    <m/>
    <m/>
    <m/>
    <m/>
    <x v="3"/>
    <x v="447"/>
  </r>
  <r>
    <x v="13"/>
    <m/>
    <m/>
    <m/>
    <x v="14"/>
    <x v="4"/>
    <m/>
    <x v="42"/>
    <m/>
    <m/>
    <m/>
    <m/>
    <m/>
    <x v="3"/>
    <x v="4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48269D-E7F1-449D-943F-B4C98F79C706}" name="PivotTable1" cacheId="24" applyNumberFormats="0" applyBorderFormats="0" applyFontFormats="0" applyPatternFormats="0" applyAlignmentFormats="0" applyWidthHeightFormats="1" dataCaption="Values" updatedVersion="6" minRefreshableVersion="3" showDrill="0" useAutoFormatting="1" rowGrandTotals="0" itemPrintTitles="1" createdVersion="6" indent="0" compact="0" compactData="0" multipleFieldFilters="0">
  <location ref="A5:Q133" firstHeaderRow="1" firstDataRow="2" firstDataCol="4" rowPageCount="1" colPageCount="1"/>
  <pivotFields count="15">
    <pivotField axis="axisCol" compact="0" outline="0" showAll="0">
      <items count="15">
        <item x="0"/>
        <item x="1"/>
        <item x="2"/>
        <item x="3"/>
        <item x="4"/>
        <item x="5"/>
        <item x="6"/>
        <item x="7"/>
        <item x="8"/>
        <item h="1" x="13"/>
        <item x="9"/>
        <item x="10"/>
        <item x="11"/>
        <item x="12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multipleItemSelectionAllowed="1" showAll="0" defaultSubtotal="0">
      <items count="15">
        <item x="0"/>
        <item x="12"/>
        <item x="1"/>
        <item x="13"/>
        <item x="2"/>
        <item h="1" x="5"/>
        <item h="1" x="10"/>
        <item h="1" x="8"/>
        <item h="1" x="4"/>
        <item h="1" x="3"/>
        <item h="1" x="11"/>
        <item h="1" x="6"/>
        <item h="1" x="9"/>
        <item h="1" x="7"/>
        <item h="1" x="14"/>
      </items>
    </pivotField>
    <pivotField axis="axisRow" compact="0" outline="0" showAll="0" defaultSubtotal="0">
      <items count="14">
        <item x="12"/>
        <item x="10"/>
        <item x="2"/>
        <item x="0"/>
        <item x="7"/>
        <item x="1"/>
        <item x="11"/>
        <item x="8"/>
        <item x="5"/>
        <item x="9"/>
        <item x="13"/>
        <item x="3"/>
        <item x="6"/>
        <item x="4"/>
      </items>
    </pivotField>
    <pivotField compact="0" outline="0" showAll="0"/>
    <pivotField axis="axisRow" compact="0" outline="0" showAll="0" sortType="ascending" defaultSubtotal="0">
      <items count="44">
        <item x="5"/>
        <item x="29"/>
        <item x="27"/>
        <item x="0"/>
        <item x="6"/>
        <item x="31"/>
        <item x="8"/>
        <item x="10"/>
        <item x="4"/>
        <item x="25"/>
        <item x="12"/>
        <item m="1" x="43"/>
        <item x="11"/>
        <item x="26"/>
        <item x="3"/>
        <item x="2"/>
        <item x="21"/>
        <item x="1"/>
        <item x="30"/>
        <item x="16"/>
        <item x="23"/>
        <item x="22"/>
        <item x="9"/>
        <item x="32"/>
        <item x="15"/>
        <item x="20"/>
        <item x="28"/>
        <item x="14"/>
        <item x="17"/>
        <item x="18"/>
        <item x="13"/>
        <item x="24"/>
        <item x="7"/>
        <item x="42"/>
        <item x="33"/>
        <item x="34"/>
        <item x="35"/>
        <item x="36"/>
        <item x="37"/>
        <item x="38"/>
        <item x="39"/>
        <item x="40"/>
        <item x="41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4">
        <item x="0"/>
        <item x="1"/>
        <item x="2"/>
        <item x="3"/>
      </items>
    </pivotField>
    <pivotField axis="axisPage" dataField="1" compact="0" outline="0" multipleItemSelectionAllowed="1" showAll="0">
      <items count="449">
        <item h="1" x="3"/>
        <item x="214"/>
        <item x="215"/>
        <item x="205"/>
        <item x="114"/>
        <item x="243"/>
        <item x="253"/>
        <item x="254"/>
        <item x="244"/>
        <item x="180"/>
        <item x="57"/>
        <item x="58"/>
        <item x="245"/>
        <item x="66"/>
        <item x="174"/>
        <item x="181"/>
        <item x="182"/>
        <item x="183"/>
        <item x="195"/>
        <item x="240"/>
        <item x="246"/>
        <item x="225"/>
        <item x="51"/>
        <item x="109"/>
        <item x="97"/>
        <item x="26"/>
        <item x="91"/>
        <item x="145"/>
        <item x="124"/>
        <item x="152"/>
        <item x="27"/>
        <item x="153"/>
        <item x="146"/>
        <item x="33"/>
        <item x="154"/>
        <item x="147"/>
        <item x="216"/>
        <item x="155"/>
        <item x="115"/>
        <item x="95"/>
        <item x="96"/>
        <item x="34"/>
        <item x="125"/>
        <item x="156"/>
        <item x="116"/>
        <item x="207"/>
        <item x="217"/>
        <item x="92"/>
        <item x="136"/>
        <item x="208"/>
        <item x="218"/>
        <item x="15"/>
        <item x="141"/>
        <item x="137"/>
        <item x="209"/>
        <item x="206"/>
        <item x="16"/>
        <item x="210"/>
        <item x="128"/>
        <item x="76"/>
        <item x="129"/>
        <item x="77"/>
        <item x="117"/>
        <item x="59"/>
        <item x="60"/>
        <item x="61"/>
        <item x="68"/>
        <item x="69"/>
        <item x="52"/>
        <item x="255"/>
        <item x="247"/>
        <item x="227"/>
        <item x="35"/>
        <item x="184"/>
        <item x="28"/>
        <item x="29"/>
        <item x="185"/>
        <item x="30"/>
        <item x="175"/>
        <item x="36"/>
        <item x="37"/>
        <item x="45"/>
        <item x="44"/>
        <item x="167"/>
        <item x="168"/>
        <item x="17"/>
        <item x="24"/>
        <item x="6"/>
        <item x="169"/>
        <item x="18"/>
        <item x="47"/>
        <item x="104"/>
        <item x="163"/>
        <item x="230"/>
        <item x="236"/>
        <item x="258"/>
        <item x="81"/>
        <item x="131"/>
        <item x="231"/>
        <item x="9"/>
        <item x="80"/>
        <item x="8"/>
        <item x="130"/>
        <item x="102"/>
        <item x="20"/>
        <item x="79"/>
        <item x="103"/>
        <item x="196"/>
        <item x="7"/>
        <item x="88"/>
        <item x="110"/>
        <item x="202"/>
        <item x="38"/>
        <item x="219"/>
        <item x="158"/>
        <item x="98"/>
        <item x="118"/>
        <item x="53"/>
        <item x="157"/>
        <item x="260"/>
        <item x="171"/>
        <item x="203"/>
        <item x="170"/>
        <item x="223"/>
        <item x="249"/>
        <item x="121"/>
        <item x="235"/>
        <item x="228"/>
        <item x="46"/>
        <item x="190"/>
        <item x="73"/>
        <item x="229"/>
        <item x="199"/>
        <item x="162"/>
        <item x="164"/>
        <item x="105"/>
        <item x="48"/>
        <item x="212"/>
        <item x="200"/>
        <item x="106"/>
        <item x="172"/>
        <item x="237"/>
        <item x="213"/>
        <item x="71"/>
        <item x="138"/>
        <item x="112"/>
        <item x="100"/>
        <item x="187"/>
        <item x="204"/>
        <item x="186"/>
        <item x="257"/>
        <item x="21"/>
        <item x="120"/>
        <item x="256"/>
        <item x="201"/>
        <item x="70"/>
        <item x="189"/>
        <item x="194"/>
        <item x="193"/>
        <item x="89"/>
        <item x="54"/>
        <item x="84"/>
        <item x="148"/>
        <item x="31"/>
        <item x="62"/>
        <item x="93"/>
        <item x="149"/>
        <item x="22"/>
        <item x="140"/>
        <item x="211"/>
        <item x="188"/>
        <item x="142"/>
        <item x="150"/>
        <item x="119"/>
        <item x="248"/>
        <item x="83"/>
        <item x="259"/>
        <item x="87"/>
        <item x="14"/>
        <item x="222"/>
        <item x="63"/>
        <item x="82"/>
        <item x="1"/>
        <item x="10"/>
        <item x="250"/>
        <item x="75"/>
        <item x="0"/>
        <item x="135"/>
        <item x="11"/>
        <item x="198"/>
        <item x="133"/>
        <item x="132"/>
        <item x="86"/>
        <item x="13"/>
        <item x="262"/>
        <item x="101"/>
        <item x="107"/>
        <item x="2"/>
        <item x="78"/>
        <item x="5"/>
        <item x="197"/>
        <item x="111"/>
        <item x="192"/>
        <item x="134"/>
        <item x="85"/>
        <item x="12"/>
        <item x="123"/>
        <item x="251"/>
        <item x="139"/>
        <item x="176"/>
        <item x="94"/>
        <item x="252"/>
        <item x="64"/>
        <item x="99"/>
        <item x="42"/>
        <item x="238"/>
        <item x="177"/>
        <item x="241"/>
        <item x="160"/>
        <item x="40"/>
        <item x="74"/>
        <item x="178"/>
        <item x="233"/>
        <item x="242"/>
        <item x="165"/>
        <item x="239"/>
        <item x="49"/>
        <item x="221"/>
        <item x="50"/>
        <item x="65"/>
        <item x="179"/>
        <item x="173"/>
        <item x="166"/>
        <item x="234"/>
        <item x="55"/>
        <item x="226"/>
        <item x="43"/>
        <item x="90"/>
        <item x="191"/>
        <item x="261"/>
        <item x="56"/>
        <item x="72"/>
        <item x="232"/>
        <item x="122"/>
        <item x="161"/>
        <item x="159"/>
        <item x="41"/>
        <item x="39"/>
        <item x="220"/>
        <item x="113"/>
        <item x="224"/>
        <item x="32"/>
        <item x="108"/>
        <item x="143"/>
        <item x="144"/>
        <item x="25"/>
        <item x="19"/>
        <item x="23"/>
        <item x="151"/>
        <item x="126"/>
        <item x="127"/>
        <item x="4"/>
        <item x="67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447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h="1" x="424"/>
        <item t="default"/>
      </items>
    </pivotField>
  </pivotFields>
  <rowFields count="4">
    <field x="4"/>
    <field x="5"/>
    <field x="13"/>
    <field x="7"/>
  </rowFields>
  <rowItems count="127">
    <i>
      <x/>
      <x v="1"/>
      <x/>
      <x v="8"/>
    </i>
    <i r="3">
      <x v="17"/>
    </i>
    <i r="3">
      <x v="3"/>
    </i>
    <i r="2">
      <x v="1"/>
      <x v="27"/>
    </i>
    <i r="3">
      <x v="2"/>
    </i>
    <i r="3">
      <x v="6"/>
    </i>
    <i r="1">
      <x v="3"/>
      <x/>
      <x v="8"/>
    </i>
    <i r="3">
      <x v="17"/>
    </i>
    <i r="3">
      <x v="3"/>
    </i>
    <i r="3">
      <x v="15"/>
    </i>
    <i r="2">
      <x v="1"/>
      <x v="10"/>
    </i>
    <i r="3">
      <x v="27"/>
    </i>
    <i r="3">
      <x v="6"/>
    </i>
    <i r="3">
      <x v="22"/>
    </i>
    <i r="3">
      <x v="19"/>
    </i>
    <i r="3">
      <x v="16"/>
    </i>
    <i r="1">
      <x v="4"/>
      <x/>
      <x v="18"/>
    </i>
    <i r="3">
      <x v="8"/>
    </i>
    <i r="3">
      <x v="17"/>
    </i>
    <i r="3">
      <x v="3"/>
    </i>
    <i r="3">
      <x v="15"/>
    </i>
    <i r="3">
      <x v="14"/>
    </i>
    <i r="3">
      <x v="29"/>
    </i>
    <i r="2">
      <x v="1"/>
      <x v="10"/>
    </i>
    <i r="3">
      <x v="27"/>
    </i>
    <i r="3">
      <x v="5"/>
    </i>
    <i r="3">
      <x v="2"/>
    </i>
    <i r="3">
      <x v="13"/>
    </i>
    <i r="3">
      <x v="20"/>
    </i>
    <i r="3">
      <x v="7"/>
    </i>
    <i r="3">
      <x v="22"/>
    </i>
    <i r="3">
      <x v="6"/>
    </i>
    <i r="3">
      <x v="12"/>
    </i>
    <i r="3">
      <x v="19"/>
    </i>
    <i r="3">
      <x v="37"/>
    </i>
    <i r="1">
      <x v="5"/>
      <x/>
      <x v="17"/>
    </i>
    <i r="3">
      <x v="3"/>
    </i>
    <i r="2">
      <x v="1"/>
      <x v="27"/>
    </i>
    <i r="3">
      <x v="30"/>
    </i>
    <i r="3">
      <x v="5"/>
    </i>
    <i r="3">
      <x v="7"/>
    </i>
    <i r="3">
      <x v="22"/>
    </i>
    <i r="3">
      <x v="6"/>
    </i>
    <i r="3">
      <x v="19"/>
    </i>
    <i r="3">
      <x v="12"/>
    </i>
    <i r="1">
      <x v="6"/>
      <x/>
      <x v="14"/>
    </i>
    <i r="2">
      <x v="1"/>
      <x v="27"/>
    </i>
    <i r="3">
      <x v="2"/>
    </i>
    <i r="3">
      <x v="6"/>
    </i>
    <i r="1">
      <x v="7"/>
      <x/>
      <x v="18"/>
    </i>
    <i r="3">
      <x/>
    </i>
    <i r="3">
      <x v="34"/>
    </i>
    <i r="3">
      <x v="35"/>
    </i>
    <i r="3">
      <x v="14"/>
    </i>
    <i r="3">
      <x v="29"/>
    </i>
    <i r="2">
      <x v="1"/>
      <x v="5"/>
    </i>
    <i r="3">
      <x v="13"/>
    </i>
    <i r="3">
      <x v="27"/>
    </i>
    <i r="3">
      <x v="30"/>
    </i>
    <i r="3">
      <x v="7"/>
    </i>
    <i r="3">
      <x v="22"/>
    </i>
    <i r="3">
      <x v="12"/>
    </i>
    <i r="3">
      <x v="20"/>
    </i>
    <i r="3">
      <x v="2"/>
    </i>
    <i r="3">
      <x v="19"/>
    </i>
    <i r="3">
      <x v="6"/>
    </i>
    <i r="3">
      <x v="37"/>
    </i>
    <i r="1">
      <x v="8"/>
      <x/>
      <x/>
    </i>
    <i r="3">
      <x v="9"/>
    </i>
    <i r="3">
      <x v="4"/>
    </i>
    <i r="3">
      <x v="15"/>
    </i>
    <i r="3">
      <x v="29"/>
    </i>
    <i r="2">
      <x v="1"/>
      <x v="7"/>
    </i>
    <i r="3">
      <x v="24"/>
    </i>
    <i r="3">
      <x v="22"/>
    </i>
    <i r="3">
      <x v="27"/>
    </i>
    <i r="3">
      <x v="20"/>
    </i>
    <i r="3">
      <x v="13"/>
    </i>
    <i r="3">
      <x v="30"/>
    </i>
    <i r="3">
      <x v="12"/>
    </i>
    <i r="3">
      <x v="19"/>
    </i>
    <i r="3">
      <x v="21"/>
    </i>
    <i r="3">
      <x v="6"/>
    </i>
    <i r="1">
      <x v="11"/>
      <x/>
      <x/>
    </i>
    <i r="3">
      <x v="29"/>
    </i>
    <i r="3">
      <x v="15"/>
    </i>
    <i r="2">
      <x v="1"/>
      <x v="38"/>
    </i>
    <i r="3">
      <x v="7"/>
    </i>
    <i r="3">
      <x v="12"/>
    </i>
    <i r="3">
      <x v="22"/>
    </i>
    <i r="3">
      <x v="19"/>
    </i>
    <i r="3">
      <x v="30"/>
    </i>
    <i r="1">
      <x v="12"/>
      <x/>
      <x/>
    </i>
    <i r="3">
      <x v="9"/>
    </i>
    <i r="3">
      <x v="34"/>
    </i>
    <i r="3">
      <x v="4"/>
    </i>
    <i r="3">
      <x v="36"/>
    </i>
    <i r="3">
      <x v="18"/>
    </i>
    <i r="3">
      <x v="15"/>
    </i>
    <i r="3">
      <x v="29"/>
    </i>
    <i r="2">
      <x v="1"/>
      <x v="24"/>
    </i>
    <i r="3">
      <x v="7"/>
    </i>
    <i r="3">
      <x v="12"/>
    </i>
    <i r="3">
      <x v="19"/>
    </i>
    <i r="3">
      <x v="22"/>
    </i>
    <i r="3">
      <x v="39"/>
    </i>
    <i r="3">
      <x v="27"/>
    </i>
    <i r="3">
      <x v="40"/>
    </i>
    <i r="3">
      <x v="30"/>
    </i>
    <i r="3">
      <x v="6"/>
    </i>
    <i r="3">
      <x v="2"/>
    </i>
    <i r="3">
      <x v="13"/>
    </i>
    <i r="3">
      <x v="37"/>
    </i>
    <i>
      <x v="1"/>
      <x/>
      <x v="1"/>
      <x v="24"/>
    </i>
    <i r="3">
      <x v="7"/>
    </i>
    <i r="3">
      <x v="27"/>
    </i>
    <i r="3">
      <x v="26"/>
    </i>
    <i r="3">
      <x v="19"/>
    </i>
    <i r="3">
      <x v="1"/>
    </i>
    <i r="3">
      <x v="6"/>
    </i>
    <i r="3">
      <x v="12"/>
    </i>
    <i>
      <x v="2"/>
      <x v="2"/>
      <x/>
      <x v="17"/>
    </i>
    <i>
      <x v="3"/>
      <x v="10"/>
      <x/>
      <x v="29"/>
    </i>
    <i r="1">
      <x v="11"/>
      <x v="1"/>
      <x v="19"/>
    </i>
    <i r="3">
      <x v="22"/>
    </i>
    <i>
      <x v="4"/>
      <x v="10"/>
      <x/>
      <x v="14"/>
    </i>
    <i r="1">
      <x v="11"/>
      <x/>
      <x v="14"/>
    </i>
  </rowItems>
  <colFields count="1">
    <field x="0"/>
  </colFields>
  <colItems count="13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colItems>
  <pageFields count="1">
    <pageField fld="14" hier="-1"/>
  </pageFields>
  <dataFields count="1">
    <dataField name="Min of Result" fld="14" subtotal="min" baseField="7" baseItem="14" numFmtId="165"/>
  </dataFields>
  <formats count="208">
    <format dxfId="2235">
      <pivotArea type="origin" dataOnly="0" labelOnly="1" outline="0" fieldPosition="0"/>
    </format>
    <format dxfId="2234">
      <pivotArea field="5" type="button" dataOnly="0" labelOnly="1" outline="0" axis="axisRow" fieldPosition="1"/>
    </format>
    <format dxfId="2233">
      <pivotArea dataOnly="0" labelOnly="1" outline="0" fieldPosition="0">
        <references count="1">
          <reference field="5" count="9">
            <x v="1"/>
            <x v="3"/>
            <x v="4"/>
            <x v="5"/>
            <x v="6"/>
            <x v="7"/>
            <x v="8"/>
            <x v="11"/>
            <x v="12"/>
          </reference>
        </references>
      </pivotArea>
    </format>
    <format dxfId="2232">
      <pivotArea outline="0" fieldPosition="0">
        <references count="1">
          <reference field="4294967294" count="1">
            <x v="0"/>
          </reference>
        </references>
      </pivotArea>
    </format>
    <format dxfId="2231">
      <pivotArea outline="0" fieldPosition="0">
        <references count="3">
          <reference field="5" count="4" selected="0">
            <x v="1"/>
            <x v="3"/>
            <x v="4"/>
            <x v="5"/>
          </reference>
          <reference field="7" count="14" selected="0">
            <x v="2"/>
            <x v="3"/>
            <x v="5"/>
            <x v="6"/>
            <x v="7"/>
            <x v="8"/>
            <x v="10"/>
            <x v="15"/>
            <x v="16"/>
            <x v="17"/>
            <x v="19"/>
            <x v="22"/>
            <x v="27"/>
            <x v="30"/>
          </reference>
          <reference field="13" count="2" selected="0">
            <x v="0"/>
            <x v="1"/>
          </reference>
        </references>
      </pivotArea>
    </format>
    <format dxfId="2230">
      <pivotArea dataOnly="0" labelOnly="1" outline="0" fieldPosition="0">
        <references count="1">
          <reference field="5" count="9">
            <x v="1"/>
            <x v="3"/>
            <x v="4"/>
            <x v="5"/>
            <x v="6"/>
            <x v="7"/>
            <x v="8"/>
            <x v="11"/>
            <x v="12"/>
          </reference>
        </references>
      </pivotArea>
    </format>
    <format dxfId="2229">
      <pivotArea dataOnly="0" labelOnly="1" outline="0" fieldPosition="0">
        <references count="2">
          <reference field="5" count="1" selected="0">
            <x v="1"/>
          </reference>
          <reference field="13" count="2">
            <x v="0"/>
            <x v="1"/>
          </reference>
        </references>
      </pivotArea>
    </format>
    <format dxfId="2228">
      <pivotArea dataOnly="0" labelOnly="1" outline="0" fieldPosition="0">
        <references count="2">
          <reference field="5" count="1" selected="0">
            <x v="3"/>
          </reference>
          <reference field="13" count="2">
            <x v="0"/>
            <x v="1"/>
          </reference>
        </references>
      </pivotArea>
    </format>
    <format dxfId="2227">
      <pivotArea dataOnly="0" labelOnly="1" outline="0" fieldPosition="0">
        <references count="2">
          <reference field="5" count="1" selected="0">
            <x v="4"/>
          </reference>
          <reference field="13" count="2">
            <x v="0"/>
            <x v="1"/>
          </reference>
        </references>
      </pivotArea>
    </format>
    <format dxfId="2226">
      <pivotArea dataOnly="0" labelOnly="1" outline="0" fieldPosition="0">
        <references count="2">
          <reference field="5" count="1" selected="0">
            <x v="5"/>
          </reference>
          <reference field="13" count="2">
            <x v="0"/>
            <x v="1"/>
          </reference>
        </references>
      </pivotArea>
    </format>
    <format dxfId="2225">
      <pivotArea dataOnly="0" labelOnly="1" outline="0" fieldPosition="0">
        <references count="2">
          <reference field="5" count="1" selected="0">
            <x v="6"/>
          </reference>
          <reference field="13" count="2">
            <x v="0"/>
            <x v="1"/>
          </reference>
        </references>
      </pivotArea>
    </format>
    <format dxfId="2224">
      <pivotArea dataOnly="0" labelOnly="1" outline="0" fieldPosition="0">
        <references count="2">
          <reference field="5" count="1" selected="0">
            <x v="7"/>
          </reference>
          <reference field="13" count="2">
            <x v="0"/>
            <x v="1"/>
          </reference>
        </references>
      </pivotArea>
    </format>
    <format dxfId="2223">
      <pivotArea dataOnly="0" labelOnly="1" outline="0" fieldPosition="0">
        <references count="2">
          <reference field="5" count="1" selected="0">
            <x v="8"/>
          </reference>
          <reference field="13" count="2">
            <x v="0"/>
            <x v="1"/>
          </reference>
        </references>
      </pivotArea>
    </format>
    <format dxfId="2222">
      <pivotArea dataOnly="0" labelOnly="1" outline="0" fieldPosition="0">
        <references count="2">
          <reference field="5" count="1" selected="0">
            <x v="11"/>
          </reference>
          <reference field="13" count="2">
            <x v="0"/>
            <x v="1"/>
          </reference>
        </references>
      </pivotArea>
    </format>
    <format dxfId="2221">
      <pivotArea dataOnly="0" labelOnly="1" outline="0" fieldPosition="0">
        <references count="2">
          <reference field="5" count="1" selected="0">
            <x v="12"/>
          </reference>
          <reference field="13" count="2">
            <x v="0"/>
            <x v="1"/>
          </reference>
        </references>
      </pivotArea>
    </format>
    <format dxfId="2220">
      <pivotArea dataOnly="0" labelOnly="1" outline="0" fieldPosition="0">
        <references count="3">
          <reference field="5" count="1" selected="0">
            <x v="1"/>
          </reference>
          <reference field="7" count="3">
            <x v="3"/>
            <x v="8"/>
            <x v="17"/>
          </reference>
          <reference field="13" count="1" selected="0">
            <x v="0"/>
          </reference>
        </references>
      </pivotArea>
    </format>
    <format dxfId="2219">
      <pivotArea dataOnly="0" labelOnly="1" outline="0" fieldPosition="0">
        <references count="3">
          <reference field="5" count="1" selected="0">
            <x v="1"/>
          </reference>
          <reference field="7" count="3">
            <x v="2"/>
            <x v="6"/>
            <x v="27"/>
          </reference>
          <reference field="13" count="1" selected="0">
            <x v="1"/>
          </reference>
        </references>
      </pivotArea>
    </format>
    <format dxfId="2218">
      <pivotArea dataOnly="0" labelOnly="1" outline="0" fieldPosition="0">
        <references count="3">
          <reference field="5" count="1" selected="0">
            <x v="3"/>
          </reference>
          <reference field="7" count="4">
            <x v="3"/>
            <x v="8"/>
            <x v="15"/>
            <x v="17"/>
          </reference>
          <reference field="13" count="1" selected="0">
            <x v="0"/>
          </reference>
        </references>
      </pivotArea>
    </format>
    <format dxfId="2217">
      <pivotArea dataOnly="0" labelOnly="1" outline="0" fieldPosition="0">
        <references count="3">
          <reference field="5" count="1" selected="0">
            <x v="3"/>
          </reference>
          <reference field="7" count="6">
            <x v="6"/>
            <x v="10"/>
            <x v="16"/>
            <x v="19"/>
            <x v="22"/>
            <x v="27"/>
          </reference>
          <reference field="13" count="1" selected="0">
            <x v="1"/>
          </reference>
        </references>
      </pivotArea>
    </format>
    <format dxfId="2216">
      <pivotArea dataOnly="0" labelOnly="1" outline="0" fieldPosition="0">
        <references count="3">
          <reference field="5" count="1" selected="0">
            <x v="4"/>
          </reference>
          <reference field="7" count="3">
            <x v="3"/>
            <x v="8"/>
            <x v="15"/>
          </reference>
          <reference field="13" count="1" selected="0">
            <x v="0"/>
          </reference>
        </references>
      </pivotArea>
    </format>
    <format dxfId="2215">
      <pivotArea dataOnly="0" labelOnly="1" outline="0" fieldPosition="0">
        <references count="3">
          <reference field="5" count="1" selected="0">
            <x v="4"/>
          </reference>
          <reference field="7" count="7">
            <x v="2"/>
            <x v="5"/>
            <x v="6"/>
            <x v="10"/>
            <x v="19"/>
            <x v="22"/>
            <x v="27"/>
          </reference>
          <reference field="13" count="1" selected="0">
            <x v="1"/>
          </reference>
        </references>
      </pivotArea>
    </format>
    <format dxfId="2214">
      <pivotArea dataOnly="0" labelOnly="1" outline="0" fieldPosition="0">
        <references count="3">
          <reference field="5" count="1" selected="0">
            <x v="5"/>
          </reference>
          <reference field="7" count="2">
            <x v="3"/>
            <x v="17"/>
          </reference>
          <reference field="13" count="1" selected="0">
            <x v="0"/>
          </reference>
        </references>
      </pivotArea>
    </format>
    <format dxfId="2213">
      <pivotArea dataOnly="0" labelOnly="1" outline="0" fieldPosition="0">
        <references count="3">
          <reference field="5" count="1" selected="0">
            <x v="5"/>
          </reference>
          <reference field="7" count="5">
            <x v="6"/>
            <x v="7"/>
            <x v="19"/>
            <x v="22"/>
            <x v="30"/>
          </reference>
          <reference field="13" count="1" selected="0">
            <x v="1"/>
          </reference>
        </references>
      </pivotArea>
    </format>
    <format dxfId="2212">
      <pivotArea dataOnly="0" labelOnly="1" outline="0" fieldPosition="0">
        <references count="3">
          <reference field="5" count="1" selected="0">
            <x v="6"/>
          </reference>
          <reference field="7" count="1">
            <x v="14"/>
          </reference>
          <reference field="13" count="1" selected="0">
            <x v="0"/>
          </reference>
        </references>
      </pivotArea>
    </format>
    <format dxfId="2211">
      <pivotArea dataOnly="0" labelOnly="1" outline="0" fieldPosition="0">
        <references count="3">
          <reference field="5" count="1" selected="0">
            <x v="6"/>
          </reference>
          <reference field="7" count="3">
            <x v="2"/>
            <x v="6"/>
            <x v="27"/>
          </reference>
          <reference field="13" count="1" selected="0">
            <x v="1"/>
          </reference>
        </references>
      </pivotArea>
    </format>
    <format dxfId="2210">
      <pivotArea dataOnly="0" labelOnly="1" outline="0" fieldPosition="0">
        <references count="3">
          <reference field="5" count="1" selected="0">
            <x v="7"/>
          </reference>
          <reference field="7" count="2">
            <x v="0"/>
            <x v="18"/>
          </reference>
          <reference field="13" count="1" selected="0">
            <x v="0"/>
          </reference>
        </references>
      </pivotArea>
    </format>
    <format dxfId="2209">
      <pivotArea dataOnly="0" labelOnly="1" outline="0" fieldPosition="0">
        <references count="3">
          <reference field="5" count="1" selected="0">
            <x v="7"/>
          </reference>
          <reference field="7" count="10">
            <x v="2"/>
            <x v="5"/>
            <x v="6"/>
            <x v="7"/>
            <x v="12"/>
            <x v="19"/>
            <x v="20"/>
            <x v="22"/>
            <x v="27"/>
            <x v="30"/>
          </reference>
          <reference field="13" count="1" selected="0">
            <x v="1"/>
          </reference>
        </references>
      </pivotArea>
    </format>
    <format dxfId="2208">
      <pivotArea dataOnly="0" labelOnly="1" outline="0" fieldPosition="0">
        <references count="3">
          <reference field="5" count="1" selected="0">
            <x v="8"/>
          </reference>
          <reference field="7" count="5">
            <x v="0"/>
            <x v="4"/>
            <x v="9"/>
            <x v="15"/>
            <x v="29"/>
          </reference>
          <reference field="13" count="1" selected="0">
            <x v="0"/>
          </reference>
        </references>
      </pivotArea>
    </format>
    <format dxfId="2207">
      <pivotArea dataOnly="0" labelOnly="1" outline="0" fieldPosition="0">
        <references count="3">
          <reference field="5" count="1" selected="0">
            <x v="8"/>
          </reference>
          <reference field="7" count="10">
            <x v="6"/>
            <x v="7"/>
            <x v="13"/>
            <x v="19"/>
            <x v="20"/>
            <x v="21"/>
            <x v="22"/>
            <x v="24"/>
            <x v="27"/>
            <x v="30"/>
          </reference>
          <reference field="13" count="1" selected="0">
            <x v="1"/>
          </reference>
        </references>
      </pivotArea>
    </format>
    <format dxfId="2206">
      <pivotArea dataOnly="0" labelOnly="1" outline="0" fieldPosition="0">
        <references count="3">
          <reference field="5" count="1" selected="0">
            <x v="11"/>
          </reference>
          <reference field="7" count="3">
            <x v="0"/>
            <x v="15"/>
            <x v="29"/>
          </reference>
          <reference field="13" count="1" selected="0">
            <x v="0"/>
          </reference>
        </references>
      </pivotArea>
    </format>
    <format dxfId="2205">
      <pivotArea dataOnly="0" labelOnly="1" outline="0" fieldPosition="0">
        <references count="3">
          <reference field="5" count="1" selected="0">
            <x v="11"/>
          </reference>
          <reference field="7" count="5">
            <x v="7"/>
            <x v="12"/>
            <x v="19"/>
            <x v="22"/>
            <x v="30"/>
          </reference>
          <reference field="13" count="1" selected="0">
            <x v="1"/>
          </reference>
        </references>
      </pivotArea>
    </format>
    <format dxfId="2204">
      <pivotArea dataOnly="0" labelOnly="1" outline="0" fieldPosition="0">
        <references count="3">
          <reference field="5" count="1" selected="0">
            <x v="12"/>
          </reference>
          <reference field="7" count="3">
            <x v="0"/>
            <x v="4"/>
            <x v="9"/>
          </reference>
          <reference field="13" count="1" selected="0">
            <x v="0"/>
          </reference>
        </references>
      </pivotArea>
    </format>
    <format dxfId="2203">
      <pivotArea dataOnly="0" labelOnly="1" outline="0" fieldPosition="0">
        <references count="3">
          <reference field="5" count="1" selected="0">
            <x v="12"/>
          </reference>
          <reference field="7" count="7">
            <x v="6"/>
            <x v="7"/>
            <x v="12"/>
            <x v="19"/>
            <x v="22"/>
            <x v="24"/>
            <x v="27"/>
          </reference>
          <reference field="13" count="1" selected="0">
            <x v="1"/>
          </reference>
        </references>
      </pivotArea>
    </format>
    <format dxfId="2202">
      <pivotArea outline="0" fieldPosition="0">
        <references count="4">
          <reference field="4" count="9" selected="0">
            <x v="1"/>
            <x v="2"/>
            <x v="5"/>
            <x v="6"/>
            <x v="7"/>
            <x v="8"/>
            <x v="9"/>
            <x v="10"/>
            <x v="11"/>
          </reference>
          <reference field="5" count="7" selected="0">
            <x v="0"/>
            <x v="2"/>
            <x v="5"/>
            <x v="7"/>
            <x v="9"/>
            <x v="11"/>
            <x v="13"/>
          </reference>
          <reference field="7" count="20" selected="0">
            <x v="1"/>
            <x v="3"/>
            <x v="6"/>
            <x v="7"/>
            <x v="8"/>
            <x v="10"/>
            <x v="11"/>
            <x v="12"/>
            <x v="14"/>
            <x v="15"/>
            <x v="17"/>
            <x v="19"/>
            <x v="23"/>
            <x v="24"/>
            <x v="25"/>
            <x v="26"/>
            <x v="27"/>
            <x v="28"/>
            <x v="31"/>
            <x v="32"/>
          </reference>
          <reference field="13" count="0" selected="0"/>
        </references>
      </pivotArea>
    </format>
    <format dxfId="2201">
      <pivotArea outline="0" fieldPosition="0">
        <references count="4">
          <reference field="4" count="1" selected="0">
            <x v="1"/>
          </reference>
          <reference field="5" count="1" selected="0">
            <x v="0"/>
          </reference>
          <reference field="7" count="8" selected="0">
            <x v="1"/>
            <x v="6"/>
            <x v="7"/>
            <x v="12"/>
            <x v="19"/>
            <x v="24"/>
            <x v="26"/>
            <x v="27"/>
          </reference>
          <reference field="13" count="1" selected="0">
            <x v="1"/>
          </reference>
        </references>
      </pivotArea>
    </format>
    <format dxfId="2200">
      <pivotArea outline="0" collapsedLevelsAreSubtotals="1" fieldPosition="0"/>
    </format>
    <format dxfId="2199">
      <pivotArea dataOnly="0" labelOnly="1" outline="0" fieldPosition="0">
        <references count="2">
          <reference field="4" count="1" selected="0">
            <x v="0"/>
          </reference>
          <reference field="5" count="9">
            <x v="1"/>
            <x v="3"/>
            <x v="4"/>
            <x v="5"/>
            <x v="6"/>
            <x v="7"/>
            <x v="8"/>
            <x v="11"/>
            <x v="12"/>
          </reference>
        </references>
      </pivotArea>
    </format>
    <format dxfId="2198">
      <pivotArea dataOnly="0" labelOnly="1" outline="0" fieldPosition="0">
        <references count="2">
          <reference field="4" count="1" selected="0">
            <x v="1"/>
          </reference>
          <reference field="5" count="1">
            <x v="0"/>
          </reference>
        </references>
      </pivotArea>
    </format>
    <format dxfId="2197">
      <pivotArea dataOnly="0" labelOnly="1" outline="0" fieldPosition="0">
        <references count="2">
          <reference field="4" count="1" selected="0">
            <x v="2"/>
          </reference>
          <reference field="5" count="1">
            <x v="2"/>
          </reference>
        </references>
      </pivotArea>
    </format>
    <format dxfId="2196">
      <pivotArea dataOnly="0" labelOnly="1" outline="0" fieldPosition="0">
        <references count="2">
          <reference field="4" count="1" selected="0">
            <x v="3"/>
          </reference>
          <reference field="5" count="2">
            <x v="10"/>
            <x v="11"/>
          </reference>
        </references>
      </pivotArea>
    </format>
    <format dxfId="2195">
      <pivotArea dataOnly="0" labelOnly="1" outline="0" fieldPosition="0">
        <references count="2">
          <reference field="4" count="1" selected="0">
            <x v="5"/>
          </reference>
          <reference field="5" count="1">
            <x v="13"/>
          </reference>
        </references>
      </pivotArea>
    </format>
    <format dxfId="219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"/>
          </reference>
          <reference field="13" count="2">
            <x v="0"/>
            <x v="1"/>
          </reference>
        </references>
      </pivotArea>
    </format>
    <format dxfId="219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"/>
          </reference>
          <reference field="13" count="2">
            <x v="0"/>
            <x v="1"/>
          </reference>
        </references>
      </pivotArea>
    </format>
    <format dxfId="219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"/>
          </reference>
          <reference field="13" count="2">
            <x v="0"/>
            <x v="1"/>
          </reference>
        </references>
      </pivotArea>
    </format>
    <format dxfId="219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"/>
          </reference>
          <reference field="13" count="2">
            <x v="0"/>
            <x v="1"/>
          </reference>
        </references>
      </pivotArea>
    </format>
    <format dxfId="219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"/>
          </reference>
          <reference field="13" count="2">
            <x v="0"/>
            <x v="1"/>
          </reference>
        </references>
      </pivotArea>
    </format>
    <format dxfId="218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"/>
          </reference>
          <reference field="13" count="2">
            <x v="0"/>
            <x v="1"/>
          </reference>
        </references>
      </pivotArea>
    </format>
    <format dxfId="218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"/>
          </reference>
          <reference field="13" count="2">
            <x v="0"/>
            <x v="1"/>
          </reference>
        </references>
      </pivotArea>
    </format>
    <format dxfId="218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1"/>
          </reference>
          <reference field="13" count="2">
            <x v="0"/>
            <x v="1"/>
          </reference>
        </references>
      </pivotArea>
    </format>
    <format dxfId="218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2"/>
          </reference>
          <reference field="13" count="2">
            <x v="0"/>
            <x v="1"/>
          </reference>
        </references>
      </pivotArea>
    </format>
    <format dxfId="218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"/>
          </reference>
          <reference field="13" count="1">
            <x v="0"/>
          </reference>
        </references>
      </pivotArea>
    </format>
    <format dxfId="218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1"/>
          </reference>
          <reference field="13" count="1">
            <x v="1"/>
          </reference>
        </references>
      </pivotArea>
    </format>
    <format dxfId="218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1"/>
          </reference>
          <reference field="13" count="1">
            <x v="0"/>
          </reference>
        </references>
      </pivotArea>
    </format>
    <format dxfId="2182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3"/>
          </reference>
          <reference field="13" count="1">
            <x v="1"/>
          </reference>
        </references>
      </pivotArea>
    </format>
    <format dxfId="2181">
      <pivotArea dataOnly="0" labelOnly="1" outline="0" fieldPosition="0">
        <references count="3">
          <reference field="4" count="1" selected="0">
            <x v="6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2180">
      <pivotArea dataOnly="0" labelOnly="1" outline="0" fieldPosition="0">
        <references count="3">
          <reference field="4" count="1" selected="0">
            <x v="7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2179">
      <pivotArea dataOnly="0" labelOnly="1" outline="0" fieldPosition="0">
        <references count="3">
          <reference field="4" count="1" selected="0">
            <x v="8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2178">
      <pivotArea dataOnly="0" labelOnly="1" outline="0" fieldPosition="0">
        <references count="3">
          <reference field="4" count="1" selected="0">
            <x v="9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2177">
      <pivotArea dataOnly="0" labelOnly="1" outline="0" fieldPosition="0">
        <references count="3">
          <reference field="4" count="1" selected="0">
            <x v="10"/>
          </reference>
          <reference field="5" count="1" selected="0">
            <x v="13"/>
          </reference>
          <reference field="13" count="1">
            <x v="0"/>
          </reference>
        </references>
      </pivotArea>
    </format>
    <format dxfId="2176">
      <pivotArea dataOnly="0" labelOnly="1" outline="0" fieldPosition="0">
        <references count="3">
          <reference field="4" count="1" selected="0">
            <x v="12"/>
          </reference>
          <reference field="5" count="1" selected="0">
            <x v="13"/>
          </reference>
          <reference field="13" count="1">
            <x v="1"/>
          </reference>
        </references>
      </pivotArea>
    </format>
    <format dxfId="2175">
      <pivotArea dataOnly="0" labelOnly="1" outline="0" fieldPosition="0">
        <references count="3">
          <reference field="4" count="1" selected="0">
            <x v="13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2174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"/>
          </reference>
          <reference field="7" count="3">
            <x v="3"/>
            <x v="8"/>
            <x v="17"/>
          </reference>
          <reference field="13" count="1" selected="0">
            <x v="0"/>
          </reference>
        </references>
      </pivotArea>
    </format>
    <format dxfId="2173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"/>
          </reference>
          <reference field="7" count="3">
            <x v="2"/>
            <x v="6"/>
            <x v="27"/>
          </reference>
          <reference field="13" count="1" selected="0">
            <x v="1"/>
          </reference>
        </references>
      </pivotArea>
    </format>
    <format dxfId="2172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3"/>
          </reference>
          <reference field="7" count="4">
            <x v="3"/>
            <x v="8"/>
            <x v="15"/>
            <x v="17"/>
          </reference>
          <reference field="13" count="1" selected="0">
            <x v="0"/>
          </reference>
        </references>
      </pivotArea>
    </format>
    <format dxfId="2171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3"/>
          </reference>
          <reference field="7" count="6">
            <x v="6"/>
            <x v="10"/>
            <x v="16"/>
            <x v="19"/>
            <x v="22"/>
            <x v="27"/>
          </reference>
          <reference field="13" count="1" selected="0">
            <x v="1"/>
          </reference>
        </references>
      </pivotArea>
    </format>
    <format dxfId="2170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4"/>
          </reference>
          <reference field="7" count="3">
            <x v="3"/>
            <x v="8"/>
            <x v="15"/>
          </reference>
          <reference field="13" count="1" selected="0">
            <x v="0"/>
          </reference>
        </references>
      </pivotArea>
    </format>
    <format dxfId="2169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4"/>
          </reference>
          <reference field="7" count="7">
            <x v="2"/>
            <x v="5"/>
            <x v="6"/>
            <x v="10"/>
            <x v="19"/>
            <x v="22"/>
            <x v="27"/>
          </reference>
          <reference field="13" count="1" selected="0">
            <x v="1"/>
          </reference>
        </references>
      </pivotArea>
    </format>
    <format dxfId="2168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5"/>
          </reference>
          <reference field="7" count="2">
            <x v="3"/>
            <x v="17"/>
          </reference>
          <reference field="13" count="1" selected="0">
            <x v="0"/>
          </reference>
        </references>
      </pivotArea>
    </format>
    <format dxfId="2167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5"/>
          </reference>
          <reference field="7" count="5">
            <x v="6"/>
            <x v="7"/>
            <x v="19"/>
            <x v="22"/>
            <x v="30"/>
          </reference>
          <reference field="13" count="1" selected="0">
            <x v="1"/>
          </reference>
        </references>
      </pivotArea>
    </format>
    <format dxfId="2166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6"/>
          </reference>
          <reference field="7" count="1">
            <x v="14"/>
          </reference>
          <reference field="13" count="1" selected="0">
            <x v="0"/>
          </reference>
        </references>
      </pivotArea>
    </format>
    <format dxfId="2165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6"/>
          </reference>
          <reference field="7" count="3">
            <x v="2"/>
            <x v="6"/>
            <x v="27"/>
          </reference>
          <reference field="13" count="1" selected="0">
            <x v="1"/>
          </reference>
        </references>
      </pivotArea>
    </format>
    <format dxfId="2164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7"/>
          </reference>
          <reference field="7" count="2">
            <x v="0"/>
            <x v="18"/>
          </reference>
          <reference field="13" count="1" selected="0">
            <x v="0"/>
          </reference>
        </references>
      </pivotArea>
    </format>
    <format dxfId="2163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7"/>
          </reference>
          <reference field="7" count="10">
            <x v="2"/>
            <x v="5"/>
            <x v="6"/>
            <x v="7"/>
            <x v="12"/>
            <x v="19"/>
            <x v="20"/>
            <x v="22"/>
            <x v="27"/>
            <x v="30"/>
          </reference>
          <reference field="13" count="1" selected="0">
            <x v="1"/>
          </reference>
        </references>
      </pivotArea>
    </format>
    <format dxfId="2162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8"/>
          </reference>
          <reference field="7" count="5">
            <x v="0"/>
            <x v="4"/>
            <x v="9"/>
            <x v="15"/>
            <x v="29"/>
          </reference>
          <reference field="13" count="1" selected="0">
            <x v="0"/>
          </reference>
        </references>
      </pivotArea>
    </format>
    <format dxfId="2161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8"/>
          </reference>
          <reference field="7" count="10">
            <x v="6"/>
            <x v="7"/>
            <x v="13"/>
            <x v="19"/>
            <x v="20"/>
            <x v="21"/>
            <x v="22"/>
            <x v="24"/>
            <x v="27"/>
            <x v="30"/>
          </reference>
          <reference field="13" count="1" selected="0">
            <x v="1"/>
          </reference>
        </references>
      </pivotArea>
    </format>
    <format dxfId="2160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1"/>
          </reference>
          <reference field="7" count="3">
            <x v="0"/>
            <x v="15"/>
            <x v="29"/>
          </reference>
          <reference field="13" count="1" selected="0">
            <x v="0"/>
          </reference>
        </references>
      </pivotArea>
    </format>
    <format dxfId="2159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1"/>
          </reference>
          <reference field="7" count="5">
            <x v="7"/>
            <x v="12"/>
            <x v="19"/>
            <x v="22"/>
            <x v="30"/>
          </reference>
          <reference field="13" count="1" selected="0">
            <x v="1"/>
          </reference>
        </references>
      </pivotArea>
    </format>
    <format dxfId="2158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2"/>
          </reference>
          <reference field="7" count="3">
            <x v="0"/>
            <x v="4"/>
            <x v="9"/>
          </reference>
          <reference field="13" count="1" selected="0">
            <x v="0"/>
          </reference>
        </references>
      </pivotArea>
    </format>
    <format dxfId="2157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2"/>
          </reference>
          <reference field="7" count="7">
            <x v="6"/>
            <x v="7"/>
            <x v="12"/>
            <x v="19"/>
            <x v="22"/>
            <x v="24"/>
            <x v="27"/>
          </reference>
          <reference field="13" count="1" selected="0">
            <x v="1"/>
          </reference>
        </references>
      </pivotArea>
    </format>
    <format dxfId="2156">
      <pivotArea dataOnly="0" labelOnly="1" outline="0" fieldPosition="0">
        <references count="4">
          <reference field="4" count="1" selected="0">
            <x v="1"/>
          </reference>
          <reference field="5" count="1" selected="0">
            <x v="0"/>
          </reference>
          <reference field="7" count="8">
            <x v="1"/>
            <x v="6"/>
            <x v="7"/>
            <x v="12"/>
            <x v="19"/>
            <x v="24"/>
            <x v="26"/>
            <x v="27"/>
          </reference>
          <reference field="13" count="1" selected="0">
            <x v="1"/>
          </reference>
        </references>
      </pivotArea>
    </format>
    <format dxfId="2155">
      <pivotArea dataOnly="0" labelOnly="1" outline="0" fieldPosition="0">
        <references count="4">
          <reference field="4" count="1" selected="0">
            <x v="2"/>
          </reference>
          <reference field="5" count="1" selected="0">
            <x v="2"/>
          </reference>
          <reference field="7" count="1">
            <x v="17"/>
          </reference>
          <reference field="13" count="1" selected="0">
            <x v="0"/>
          </reference>
        </references>
      </pivotArea>
    </format>
    <format dxfId="2154">
      <pivotArea dataOnly="0" labelOnly="1" outline="0" fieldPosition="0">
        <references count="4">
          <reference field="4" count="1" selected="0">
            <x v="3"/>
          </reference>
          <reference field="5" count="1" selected="0">
            <x v="10"/>
          </reference>
          <reference field="7" count="1">
            <x v="29"/>
          </reference>
          <reference field="13" count="1" selected="0">
            <x v="0"/>
          </reference>
        </references>
      </pivotArea>
    </format>
    <format dxfId="2153">
      <pivotArea dataOnly="0" labelOnly="1" outline="0" fieldPosition="0">
        <references count="4">
          <reference field="4" count="1" selected="0">
            <x v="3"/>
          </reference>
          <reference field="5" count="1" selected="0">
            <x v="11"/>
          </reference>
          <reference field="7" count="2">
            <x v="19"/>
            <x v="22"/>
          </reference>
          <reference field="13" count="1" selected="0">
            <x v="1"/>
          </reference>
        </references>
      </pivotArea>
    </format>
    <format dxfId="2152">
      <pivotArea dataOnly="0" labelOnly="1" outline="0" fieldPosition="0">
        <references count="4">
          <reference field="4" count="1" selected="0">
            <x v="4"/>
          </reference>
          <reference field="5" count="1" selected="0">
            <x v="11"/>
          </reference>
          <reference field="7" count="1">
            <x v="14"/>
          </reference>
          <reference field="13" count="1" selected="0">
            <x v="0"/>
          </reference>
        </references>
      </pivotArea>
    </format>
    <format dxfId="2151">
      <pivotArea dataOnly="0" labelOnly="1" outline="0" fieldPosition="0">
        <references count="4">
          <reference field="4" count="1" selected="0">
            <x v="5"/>
          </reference>
          <reference field="5" count="1" selected="0">
            <x v="13"/>
          </reference>
          <reference field="7" count="2">
            <x v="3"/>
            <x v="17"/>
          </reference>
          <reference field="13" count="1" selected="0">
            <x v="0"/>
          </reference>
        </references>
      </pivotArea>
    </format>
    <format dxfId="2150">
      <pivotArea dataOnly="0" labelOnly="1" outline="0" fieldPosition="0">
        <references count="4">
          <reference field="4" count="1" selected="0">
            <x v="5"/>
          </reference>
          <reference field="5" count="1" selected="0">
            <x v="13"/>
          </reference>
          <reference field="7" count="3">
            <x v="10"/>
            <x v="23"/>
            <x v="28"/>
          </reference>
          <reference field="13" count="1" selected="0">
            <x v="1"/>
          </reference>
        </references>
      </pivotArea>
    </format>
    <format dxfId="2149">
      <pivotArea dataOnly="0" labelOnly="1" outline="0" fieldPosition="0">
        <references count="4">
          <reference field="4" count="1" selected="0">
            <x v="6"/>
          </reference>
          <reference field="5" count="1" selected="0">
            <x v="13"/>
          </reference>
          <reference field="7" count="3">
            <x v="3"/>
            <x v="8"/>
            <x v="17"/>
          </reference>
          <reference field="13" count="1" selected="0">
            <x v="0"/>
          </reference>
        </references>
      </pivotArea>
    </format>
    <format dxfId="2148">
      <pivotArea dataOnly="0" labelOnly="1" outline="0" fieldPosition="0">
        <references count="4">
          <reference field="4" count="1" selected="0">
            <x v="6"/>
          </reference>
          <reference field="5" count="1" selected="0">
            <x v="13"/>
          </reference>
          <reference field="7" count="4">
            <x v="10"/>
            <x v="11"/>
            <x v="25"/>
            <x v="28"/>
          </reference>
          <reference field="13" count="1" selected="0">
            <x v="1"/>
          </reference>
        </references>
      </pivotArea>
    </format>
    <format dxfId="2147">
      <pivotArea dataOnly="0" labelOnly="1" outline="0" fieldPosition="0">
        <references count="4">
          <reference field="4" count="1" selected="0">
            <x v="7"/>
          </reference>
          <reference field="5" count="1" selected="0">
            <x v="13"/>
          </reference>
          <reference field="7" count="2">
            <x v="3"/>
            <x v="17"/>
          </reference>
          <reference field="13" count="1" selected="0">
            <x v="0"/>
          </reference>
        </references>
      </pivotArea>
    </format>
    <format dxfId="2146">
      <pivotArea dataOnly="0" labelOnly="1" outline="0" fieldPosition="0">
        <references count="4">
          <reference field="4" count="1" selected="0">
            <x v="7"/>
          </reference>
          <reference field="5" count="1" selected="0">
            <x v="13"/>
          </reference>
          <reference field="7" count="2">
            <x v="10"/>
            <x v="11"/>
          </reference>
          <reference field="13" count="1" selected="0">
            <x v="1"/>
          </reference>
        </references>
      </pivotArea>
    </format>
    <format dxfId="2145">
      <pivotArea dataOnly="0" labelOnly="1" outline="0" fieldPosition="0">
        <references count="4">
          <reference field="4" count="1" selected="0">
            <x v="8"/>
          </reference>
          <reference field="5" count="1" selected="0">
            <x v="13"/>
          </reference>
          <reference field="7" count="4">
            <x v="3"/>
            <x v="8"/>
            <x v="14"/>
            <x v="17"/>
          </reference>
          <reference field="13" count="1" selected="0">
            <x v="0"/>
          </reference>
        </references>
      </pivotArea>
    </format>
    <format dxfId="2144">
      <pivotArea dataOnly="0" labelOnly="1" outline="0" fieldPosition="0">
        <references count="4">
          <reference field="4" count="1" selected="0">
            <x v="8"/>
          </reference>
          <reference field="5" count="1" selected="0">
            <x v="13"/>
          </reference>
          <reference field="7" count="6">
            <x v="10"/>
            <x v="11"/>
            <x v="12"/>
            <x v="23"/>
            <x v="27"/>
            <x v="28"/>
          </reference>
          <reference field="13" count="1" selected="0">
            <x v="1"/>
          </reference>
        </references>
      </pivotArea>
    </format>
    <format dxfId="2143">
      <pivotArea dataOnly="0" labelOnly="1" outline="0" fieldPosition="0">
        <references count="4">
          <reference field="4" count="1" selected="0">
            <x v="9"/>
          </reference>
          <reference field="5" count="1" selected="0">
            <x v="13"/>
          </reference>
          <reference field="7" count="4">
            <x v="3"/>
            <x v="8"/>
            <x v="15"/>
            <x v="17"/>
          </reference>
          <reference field="13" count="1" selected="0">
            <x v="0"/>
          </reference>
        </references>
      </pivotArea>
    </format>
    <format dxfId="2142">
      <pivotArea dataOnly="0" labelOnly="1" outline="0" fieldPosition="0">
        <references count="4">
          <reference field="4" count="1" selected="0">
            <x v="9"/>
          </reference>
          <reference field="5" count="1" selected="0">
            <x v="13"/>
          </reference>
          <reference field="7" count="2">
            <x v="19"/>
            <x v="27"/>
          </reference>
          <reference field="13" count="1" selected="0">
            <x v="1"/>
          </reference>
        </references>
      </pivotArea>
    </format>
    <format dxfId="2141">
      <pivotArea dataOnly="0" labelOnly="1" outline="0" fieldPosition="0">
        <references count="4">
          <reference field="4" count="1" selected="0">
            <x v="10"/>
          </reference>
          <reference field="5" count="1" selected="0">
            <x v="13"/>
          </reference>
          <reference field="7" count="1">
            <x v="17"/>
          </reference>
          <reference field="13" count="1" selected="0">
            <x v="0"/>
          </reference>
        </references>
      </pivotArea>
    </format>
    <format dxfId="2140">
      <pivotArea dataOnly="0" labelOnly="1" outline="0" fieldPosition="0">
        <references count="4">
          <reference field="4" count="1" selected="0">
            <x v="12"/>
          </reference>
          <reference field="5" count="1" selected="0">
            <x v="13"/>
          </reference>
          <reference field="7" count="3">
            <x v="3"/>
            <x v="8"/>
            <x v="17"/>
          </reference>
          <reference field="13" count="1" selected="0">
            <x v="0"/>
          </reference>
        </references>
      </pivotArea>
    </format>
    <format dxfId="2139">
      <pivotArea dataOnly="0" labelOnly="1" outline="0" fieldPosition="0">
        <references count="4">
          <reference field="4" count="1" selected="0">
            <x v="12"/>
          </reference>
          <reference field="5" count="1" selected="0">
            <x v="13"/>
          </reference>
          <reference field="7" count="6">
            <x v="10"/>
            <x v="11"/>
            <x v="12"/>
            <x v="19"/>
            <x v="27"/>
            <x v="28"/>
          </reference>
          <reference field="13" count="1" selected="0">
            <x v="1"/>
          </reference>
        </references>
      </pivotArea>
    </format>
    <format dxfId="2138">
      <pivotArea dataOnly="0" labelOnly="1" outline="0" fieldPosition="0">
        <references count="4">
          <reference field="4" count="1" selected="0">
            <x v="13"/>
          </reference>
          <reference field="5" count="1" selected="0">
            <x v="13"/>
          </reference>
          <reference field="7" count="3">
            <x v="3"/>
            <x v="8"/>
            <x v="17"/>
          </reference>
          <reference field="13" count="1" selected="0">
            <x v="0"/>
          </reference>
        </references>
      </pivotArea>
    </format>
    <format dxfId="2137">
      <pivotArea dataOnly="0" labelOnly="1" outline="0" fieldPosition="0">
        <references count="4">
          <reference field="4" count="1" selected="0">
            <x v="13"/>
          </reference>
          <reference field="5" count="1" selected="0">
            <x v="13"/>
          </reference>
          <reference field="7" count="2">
            <x v="19"/>
            <x v="27"/>
          </reference>
          <reference field="13" count="1" selected="0">
            <x v="1"/>
          </reference>
        </references>
      </pivotArea>
    </format>
    <format dxfId="2136">
      <pivotArea grandCol="1" outline="0" collapsedLevelsAreSubtotals="1" fieldPosition="0"/>
    </format>
    <format dxfId="2135">
      <pivotArea outline="0" collapsedLevelsAreSubtotals="1" fieldPosition="0"/>
    </format>
    <format dxfId="2134">
      <pivotArea dataOnly="0" labelOnly="1" outline="0" fieldPosition="0">
        <references count="1">
          <reference field="4" count="0"/>
        </references>
      </pivotArea>
    </format>
    <format dxfId="2133">
      <pivotArea dataOnly="0" labelOnly="1" outline="0" fieldPosition="0">
        <references count="2">
          <reference field="4" count="1" selected="0">
            <x v="0"/>
          </reference>
          <reference field="5" count="9">
            <x v="1"/>
            <x v="3"/>
            <x v="4"/>
            <x v="5"/>
            <x v="6"/>
            <x v="7"/>
            <x v="8"/>
            <x v="11"/>
            <x v="12"/>
          </reference>
        </references>
      </pivotArea>
    </format>
    <format dxfId="2132">
      <pivotArea dataOnly="0" labelOnly="1" outline="0" fieldPosition="0">
        <references count="2">
          <reference field="4" count="1" selected="0">
            <x v="1"/>
          </reference>
          <reference field="5" count="1">
            <x v="0"/>
          </reference>
        </references>
      </pivotArea>
    </format>
    <format dxfId="2131">
      <pivotArea dataOnly="0" labelOnly="1" outline="0" fieldPosition="0">
        <references count="2">
          <reference field="4" count="1" selected="0">
            <x v="2"/>
          </reference>
          <reference field="5" count="1">
            <x v="2"/>
          </reference>
        </references>
      </pivotArea>
    </format>
    <format dxfId="2130">
      <pivotArea dataOnly="0" labelOnly="1" outline="0" fieldPosition="0">
        <references count="2">
          <reference field="4" count="1" selected="0">
            <x v="3"/>
          </reference>
          <reference field="5" count="2">
            <x v="10"/>
            <x v="11"/>
          </reference>
        </references>
      </pivotArea>
    </format>
    <format dxfId="2129">
      <pivotArea dataOnly="0" labelOnly="1" outline="0" fieldPosition="0">
        <references count="2">
          <reference field="4" count="1" selected="0">
            <x v="5"/>
          </reference>
          <reference field="5" count="1">
            <x v="13"/>
          </reference>
        </references>
      </pivotArea>
    </format>
    <format dxfId="212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"/>
          </reference>
          <reference field="13" count="2">
            <x v="0"/>
            <x v="1"/>
          </reference>
        </references>
      </pivotArea>
    </format>
    <format dxfId="212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"/>
          </reference>
          <reference field="13" count="2">
            <x v="0"/>
            <x v="1"/>
          </reference>
        </references>
      </pivotArea>
    </format>
    <format dxfId="212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"/>
          </reference>
          <reference field="13" count="2">
            <x v="0"/>
            <x v="1"/>
          </reference>
        </references>
      </pivotArea>
    </format>
    <format dxfId="212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"/>
          </reference>
          <reference field="13" count="2">
            <x v="0"/>
            <x v="1"/>
          </reference>
        </references>
      </pivotArea>
    </format>
    <format dxfId="212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"/>
          </reference>
          <reference field="13" count="2">
            <x v="0"/>
            <x v="1"/>
          </reference>
        </references>
      </pivotArea>
    </format>
    <format dxfId="212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"/>
          </reference>
          <reference field="13" count="2">
            <x v="0"/>
            <x v="1"/>
          </reference>
        </references>
      </pivotArea>
    </format>
    <format dxfId="212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"/>
          </reference>
          <reference field="13" count="2">
            <x v="0"/>
            <x v="1"/>
          </reference>
        </references>
      </pivotArea>
    </format>
    <format dxfId="212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1"/>
          </reference>
          <reference field="13" count="2">
            <x v="0"/>
            <x v="1"/>
          </reference>
        </references>
      </pivotArea>
    </format>
    <format dxfId="212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2"/>
          </reference>
          <reference field="13" count="2">
            <x v="0"/>
            <x v="1"/>
          </reference>
        </references>
      </pivotArea>
    </format>
    <format dxfId="211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"/>
          </reference>
          <reference field="13" count="1">
            <x v="0"/>
          </reference>
        </references>
      </pivotArea>
    </format>
    <format dxfId="211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1"/>
          </reference>
          <reference field="13" count="1">
            <x v="1"/>
          </reference>
        </references>
      </pivotArea>
    </format>
    <format dxfId="211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1"/>
          </reference>
          <reference field="13" count="1">
            <x v="0"/>
          </reference>
        </references>
      </pivotArea>
    </format>
    <format dxfId="2116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3"/>
          </reference>
          <reference field="13" count="1">
            <x v="1"/>
          </reference>
        </references>
      </pivotArea>
    </format>
    <format dxfId="2115">
      <pivotArea dataOnly="0" labelOnly="1" outline="0" fieldPosition="0">
        <references count="3">
          <reference field="4" count="1" selected="0">
            <x v="6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2114">
      <pivotArea dataOnly="0" labelOnly="1" outline="0" fieldPosition="0">
        <references count="3">
          <reference field="4" count="1" selected="0">
            <x v="7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2113">
      <pivotArea dataOnly="0" labelOnly="1" outline="0" fieldPosition="0">
        <references count="3">
          <reference field="4" count="1" selected="0">
            <x v="8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2112">
      <pivotArea dataOnly="0" labelOnly="1" outline="0" fieldPosition="0">
        <references count="3">
          <reference field="4" count="1" selected="0">
            <x v="9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2111">
      <pivotArea dataOnly="0" labelOnly="1" outline="0" fieldPosition="0">
        <references count="3">
          <reference field="4" count="1" selected="0">
            <x v="10"/>
          </reference>
          <reference field="5" count="1" selected="0">
            <x v="13"/>
          </reference>
          <reference field="13" count="1">
            <x v="0"/>
          </reference>
        </references>
      </pivotArea>
    </format>
    <format dxfId="2110">
      <pivotArea dataOnly="0" labelOnly="1" outline="0" fieldPosition="0">
        <references count="3">
          <reference field="4" count="1" selected="0">
            <x v="12"/>
          </reference>
          <reference field="5" count="1" selected="0">
            <x v="13"/>
          </reference>
          <reference field="13" count="1">
            <x v="1"/>
          </reference>
        </references>
      </pivotArea>
    </format>
    <format dxfId="2109">
      <pivotArea dataOnly="0" labelOnly="1" outline="0" fieldPosition="0">
        <references count="3">
          <reference field="4" count="1" selected="0">
            <x v="13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2108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"/>
          </reference>
          <reference field="7" count="3">
            <x v="3"/>
            <x v="8"/>
            <x v="17"/>
          </reference>
          <reference field="13" count="1" selected="0">
            <x v="0"/>
          </reference>
        </references>
      </pivotArea>
    </format>
    <format dxfId="2107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"/>
          </reference>
          <reference field="7" count="3">
            <x v="2"/>
            <x v="6"/>
            <x v="27"/>
          </reference>
          <reference field="13" count="1" selected="0">
            <x v="1"/>
          </reference>
        </references>
      </pivotArea>
    </format>
    <format dxfId="2106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3"/>
          </reference>
          <reference field="7" count="4">
            <x v="3"/>
            <x v="8"/>
            <x v="15"/>
            <x v="17"/>
          </reference>
          <reference field="13" count="1" selected="0">
            <x v="0"/>
          </reference>
        </references>
      </pivotArea>
    </format>
    <format dxfId="2105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3"/>
          </reference>
          <reference field="7" count="6">
            <x v="6"/>
            <x v="10"/>
            <x v="16"/>
            <x v="19"/>
            <x v="22"/>
            <x v="27"/>
          </reference>
          <reference field="13" count="1" selected="0">
            <x v="1"/>
          </reference>
        </references>
      </pivotArea>
    </format>
    <format dxfId="2104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4"/>
          </reference>
          <reference field="7" count="3">
            <x v="3"/>
            <x v="8"/>
            <x v="15"/>
          </reference>
          <reference field="13" count="1" selected="0">
            <x v="0"/>
          </reference>
        </references>
      </pivotArea>
    </format>
    <format dxfId="2103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4"/>
          </reference>
          <reference field="7" count="7">
            <x v="2"/>
            <x v="5"/>
            <x v="6"/>
            <x v="10"/>
            <x v="19"/>
            <x v="22"/>
            <x v="27"/>
          </reference>
          <reference field="13" count="1" selected="0">
            <x v="1"/>
          </reference>
        </references>
      </pivotArea>
    </format>
    <format dxfId="2102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5"/>
          </reference>
          <reference field="7" count="2">
            <x v="3"/>
            <x v="17"/>
          </reference>
          <reference field="13" count="1" selected="0">
            <x v="0"/>
          </reference>
        </references>
      </pivotArea>
    </format>
    <format dxfId="2101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5"/>
          </reference>
          <reference field="7" count="5">
            <x v="6"/>
            <x v="7"/>
            <x v="19"/>
            <x v="22"/>
            <x v="30"/>
          </reference>
          <reference field="13" count="1" selected="0">
            <x v="1"/>
          </reference>
        </references>
      </pivotArea>
    </format>
    <format dxfId="2100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6"/>
          </reference>
          <reference field="7" count="1">
            <x v="14"/>
          </reference>
          <reference field="13" count="1" selected="0">
            <x v="0"/>
          </reference>
        </references>
      </pivotArea>
    </format>
    <format dxfId="2099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6"/>
          </reference>
          <reference field="7" count="3">
            <x v="2"/>
            <x v="6"/>
            <x v="27"/>
          </reference>
          <reference field="13" count="1" selected="0">
            <x v="1"/>
          </reference>
        </references>
      </pivotArea>
    </format>
    <format dxfId="2098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7"/>
          </reference>
          <reference field="7" count="2">
            <x v="0"/>
            <x v="18"/>
          </reference>
          <reference field="13" count="1" selected="0">
            <x v="0"/>
          </reference>
        </references>
      </pivotArea>
    </format>
    <format dxfId="2097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7"/>
          </reference>
          <reference field="7" count="10">
            <x v="2"/>
            <x v="5"/>
            <x v="6"/>
            <x v="7"/>
            <x v="12"/>
            <x v="19"/>
            <x v="20"/>
            <x v="22"/>
            <x v="27"/>
            <x v="30"/>
          </reference>
          <reference field="13" count="1" selected="0">
            <x v="1"/>
          </reference>
        </references>
      </pivotArea>
    </format>
    <format dxfId="2096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8"/>
          </reference>
          <reference field="7" count="5">
            <x v="0"/>
            <x v="4"/>
            <x v="9"/>
            <x v="15"/>
            <x v="29"/>
          </reference>
          <reference field="13" count="1" selected="0">
            <x v="0"/>
          </reference>
        </references>
      </pivotArea>
    </format>
    <format dxfId="2095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8"/>
          </reference>
          <reference field="7" count="10">
            <x v="6"/>
            <x v="7"/>
            <x v="13"/>
            <x v="19"/>
            <x v="20"/>
            <x v="21"/>
            <x v="22"/>
            <x v="24"/>
            <x v="27"/>
            <x v="30"/>
          </reference>
          <reference field="13" count="1" selected="0">
            <x v="1"/>
          </reference>
        </references>
      </pivotArea>
    </format>
    <format dxfId="2094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1"/>
          </reference>
          <reference field="7" count="3">
            <x v="0"/>
            <x v="15"/>
            <x v="29"/>
          </reference>
          <reference field="13" count="1" selected="0">
            <x v="0"/>
          </reference>
        </references>
      </pivotArea>
    </format>
    <format dxfId="2093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1"/>
          </reference>
          <reference field="7" count="5">
            <x v="7"/>
            <x v="12"/>
            <x v="19"/>
            <x v="22"/>
            <x v="30"/>
          </reference>
          <reference field="13" count="1" selected="0">
            <x v="1"/>
          </reference>
        </references>
      </pivotArea>
    </format>
    <format dxfId="2092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2"/>
          </reference>
          <reference field="7" count="3">
            <x v="0"/>
            <x v="4"/>
            <x v="9"/>
          </reference>
          <reference field="13" count="1" selected="0">
            <x v="0"/>
          </reference>
        </references>
      </pivotArea>
    </format>
    <format dxfId="2091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2"/>
          </reference>
          <reference field="7" count="7">
            <x v="6"/>
            <x v="7"/>
            <x v="12"/>
            <x v="19"/>
            <x v="22"/>
            <x v="24"/>
            <x v="27"/>
          </reference>
          <reference field="13" count="1" selected="0">
            <x v="1"/>
          </reference>
        </references>
      </pivotArea>
    </format>
    <format dxfId="2090">
      <pivotArea dataOnly="0" labelOnly="1" outline="0" fieldPosition="0">
        <references count="4">
          <reference field="4" count="1" selected="0">
            <x v="1"/>
          </reference>
          <reference field="5" count="1" selected="0">
            <x v="0"/>
          </reference>
          <reference field="7" count="8">
            <x v="1"/>
            <x v="6"/>
            <x v="7"/>
            <x v="12"/>
            <x v="19"/>
            <x v="24"/>
            <x v="26"/>
            <x v="27"/>
          </reference>
          <reference field="13" count="1" selected="0">
            <x v="1"/>
          </reference>
        </references>
      </pivotArea>
    </format>
    <format dxfId="2089">
      <pivotArea dataOnly="0" labelOnly="1" outline="0" fieldPosition="0">
        <references count="4">
          <reference field="4" count="1" selected="0">
            <x v="2"/>
          </reference>
          <reference field="5" count="1" selected="0">
            <x v="2"/>
          </reference>
          <reference field="7" count="1">
            <x v="17"/>
          </reference>
          <reference field="13" count="1" selected="0">
            <x v="0"/>
          </reference>
        </references>
      </pivotArea>
    </format>
    <format dxfId="2088">
      <pivotArea dataOnly="0" labelOnly="1" outline="0" fieldPosition="0">
        <references count="4">
          <reference field="4" count="1" selected="0">
            <x v="3"/>
          </reference>
          <reference field="5" count="1" selected="0">
            <x v="10"/>
          </reference>
          <reference field="7" count="1">
            <x v="29"/>
          </reference>
          <reference field="13" count="1" selected="0">
            <x v="0"/>
          </reference>
        </references>
      </pivotArea>
    </format>
    <format dxfId="2087">
      <pivotArea dataOnly="0" labelOnly="1" outline="0" fieldPosition="0">
        <references count="4">
          <reference field="4" count="1" selected="0">
            <x v="3"/>
          </reference>
          <reference field="5" count="1" selected="0">
            <x v="11"/>
          </reference>
          <reference field="7" count="2">
            <x v="19"/>
            <x v="22"/>
          </reference>
          <reference field="13" count="1" selected="0">
            <x v="1"/>
          </reference>
        </references>
      </pivotArea>
    </format>
    <format dxfId="2086">
      <pivotArea dataOnly="0" labelOnly="1" outline="0" fieldPosition="0">
        <references count="4">
          <reference field="4" count="1" selected="0">
            <x v="4"/>
          </reference>
          <reference field="5" count="1" selected="0">
            <x v="11"/>
          </reference>
          <reference field="7" count="1">
            <x v="14"/>
          </reference>
          <reference field="13" count="1" selected="0">
            <x v="0"/>
          </reference>
        </references>
      </pivotArea>
    </format>
    <format dxfId="2085">
      <pivotArea dataOnly="0" labelOnly="1" outline="0" fieldPosition="0">
        <references count="4">
          <reference field="4" count="1" selected="0">
            <x v="5"/>
          </reference>
          <reference field="5" count="1" selected="0">
            <x v="13"/>
          </reference>
          <reference field="7" count="2">
            <x v="3"/>
            <x v="17"/>
          </reference>
          <reference field="13" count="1" selected="0">
            <x v="0"/>
          </reference>
        </references>
      </pivotArea>
    </format>
    <format dxfId="2084">
      <pivotArea dataOnly="0" labelOnly="1" outline="0" fieldPosition="0">
        <references count="4">
          <reference field="4" count="1" selected="0">
            <x v="5"/>
          </reference>
          <reference field="5" count="1" selected="0">
            <x v="13"/>
          </reference>
          <reference field="7" count="3">
            <x v="10"/>
            <x v="23"/>
            <x v="28"/>
          </reference>
          <reference field="13" count="1" selected="0">
            <x v="1"/>
          </reference>
        </references>
      </pivotArea>
    </format>
    <format dxfId="2083">
      <pivotArea dataOnly="0" labelOnly="1" outline="0" fieldPosition="0">
        <references count="4">
          <reference field="4" count="1" selected="0">
            <x v="6"/>
          </reference>
          <reference field="5" count="1" selected="0">
            <x v="13"/>
          </reference>
          <reference field="7" count="3">
            <x v="3"/>
            <x v="8"/>
            <x v="17"/>
          </reference>
          <reference field="13" count="1" selected="0">
            <x v="0"/>
          </reference>
        </references>
      </pivotArea>
    </format>
    <format dxfId="2082">
      <pivotArea dataOnly="0" labelOnly="1" outline="0" fieldPosition="0">
        <references count="4">
          <reference field="4" count="1" selected="0">
            <x v="6"/>
          </reference>
          <reference field="5" count="1" selected="0">
            <x v="13"/>
          </reference>
          <reference field="7" count="4">
            <x v="10"/>
            <x v="11"/>
            <x v="25"/>
            <x v="28"/>
          </reference>
          <reference field="13" count="1" selected="0">
            <x v="1"/>
          </reference>
        </references>
      </pivotArea>
    </format>
    <format dxfId="2081">
      <pivotArea dataOnly="0" labelOnly="1" outline="0" fieldPosition="0">
        <references count="4">
          <reference field="4" count="1" selected="0">
            <x v="7"/>
          </reference>
          <reference field="5" count="1" selected="0">
            <x v="13"/>
          </reference>
          <reference field="7" count="2">
            <x v="3"/>
            <x v="17"/>
          </reference>
          <reference field="13" count="1" selected="0">
            <x v="0"/>
          </reference>
        </references>
      </pivotArea>
    </format>
    <format dxfId="2080">
      <pivotArea dataOnly="0" labelOnly="1" outline="0" fieldPosition="0">
        <references count="4">
          <reference field="4" count="1" selected="0">
            <x v="7"/>
          </reference>
          <reference field="5" count="1" selected="0">
            <x v="13"/>
          </reference>
          <reference field="7" count="2">
            <x v="10"/>
            <x v="11"/>
          </reference>
          <reference field="13" count="1" selected="0">
            <x v="1"/>
          </reference>
        </references>
      </pivotArea>
    </format>
    <format dxfId="2079">
      <pivotArea dataOnly="0" labelOnly="1" outline="0" fieldPosition="0">
        <references count="4">
          <reference field="4" count="1" selected="0">
            <x v="8"/>
          </reference>
          <reference field="5" count="1" selected="0">
            <x v="13"/>
          </reference>
          <reference field="7" count="4">
            <x v="3"/>
            <x v="8"/>
            <x v="14"/>
            <x v="17"/>
          </reference>
          <reference field="13" count="1" selected="0">
            <x v="0"/>
          </reference>
        </references>
      </pivotArea>
    </format>
    <format dxfId="2078">
      <pivotArea dataOnly="0" labelOnly="1" outline="0" fieldPosition="0">
        <references count="4">
          <reference field="4" count="1" selected="0">
            <x v="8"/>
          </reference>
          <reference field="5" count="1" selected="0">
            <x v="13"/>
          </reference>
          <reference field="7" count="6">
            <x v="10"/>
            <x v="11"/>
            <x v="12"/>
            <x v="23"/>
            <x v="27"/>
            <x v="28"/>
          </reference>
          <reference field="13" count="1" selected="0">
            <x v="1"/>
          </reference>
        </references>
      </pivotArea>
    </format>
    <format dxfId="2077">
      <pivotArea dataOnly="0" labelOnly="1" outline="0" fieldPosition="0">
        <references count="4">
          <reference field="4" count="1" selected="0">
            <x v="9"/>
          </reference>
          <reference field="5" count="1" selected="0">
            <x v="13"/>
          </reference>
          <reference field="7" count="4">
            <x v="3"/>
            <x v="8"/>
            <x v="15"/>
            <x v="17"/>
          </reference>
          <reference field="13" count="1" selected="0">
            <x v="0"/>
          </reference>
        </references>
      </pivotArea>
    </format>
    <format dxfId="2076">
      <pivotArea dataOnly="0" labelOnly="1" outline="0" fieldPosition="0">
        <references count="4">
          <reference field="4" count="1" selected="0">
            <x v="9"/>
          </reference>
          <reference field="5" count="1" selected="0">
            <x v="13"/>
          </reference>
          <reference field="7" count="2">
            <x v="19"/>
            <x v="27"/>
          </reference>
          <reference field="13" count="1" selected="0">
            <x v="1"/>
          </reference>
        </references>
      </pivotArea>
    </format>
    <format dxfId="2075">
      <pivotArea dataOnly="0" labelOnly="1" outline="0" fieldPosition="0">
        <references count="4">
          <reference field="4" count="1" selected="0">
            <x v="10"/>
          </reference>
          <reference field="5" count="1" selected="0">
            <x v="13"/>
          </reference>
          <reference field="7" count="1">
            <x v="17"/>
          </reference>
          <reference field="13" count="1" selected="0">
            <x v="0"/>
          </reference>
        </references>
      </pivotArea>
    </format>
    <format dxfId="2074">
      <pivotArea dataOnly="0" labelOnly="1" outline="0" fieldPosition="0">
        <references count="4">
          <reference field="4" count="1" selected="0">
            <x v="12"/>
          </reference>
          <reference field="5" count="1" selected="0">
            <x v="13"/>
          </reference>
          <reference field="7" count="3">
            <x v="3"/>
            <x v="8"/>
            <x v="17"/>
          </reference>
          <reference field="13" count="1" selected="0">
            <x v="0"/>
          </reference>
        </references>
      </pivotArea>
    </format>
    <format dxfId="2073">
      <pivotArea dataOnly="0" labelOnly="1" outline="0" fieldPosition="0">
        <references count="4">
          <reference field="4" count="1" selected="0">
            <x v="12"/>
          </reference>
          <reference field="5" count="1" selected="0">
            <x v="13"/>
          </reference>
          <reference field="7" count="6">
            <x v="10"/>
            <x v="11"/>
            <x v="12"/>
            <x v="19"/>
            <x v="27"/>
            <x v="28"/>
          </reference>
          <reference field="13" count="1" selected="0">
            <x v="1"/>
          </reference>
        </references>
      </pivotArea>
    </format>
    <format dxfId="2072">
      <pivotArea dataOnly="0" labelOnly="1" outline="0" fieldPosition="0">
        <references count="4">
          <reference field="4" count="1" selected="0">
            <x v="13"/>
          </reference>
          <reference field="5" count="1" selected="0">
            <x v="13"/>
          </reference>
          <reference field="7" count="3">
            <x v="3"/>
            <x v="8"/>
            <x v="17"/>
          </reference>
          <reference field="13" count="1" selected="0">
            <x v="0"/>
          </reference>
        </references>
      </pivotArea>
    </format>
    <format dxfId="2071">
      <pivotArea dataOnly="0" labelOnly="1" outline="0" fieldPosition="0">
        <references count="4">
          <reference field="4" count="1" selected="0">
            <x v="13"/>
          </reference>
          <reference field="5" count="1" selected="0">
            <x v="13"/>
          </reference>
          <reference field="7" count="2">
            <x v="19"/>
            <x v="27"/>
          </reference>
          <reference field="13" count="1" selected="0">
            <x v="1"/>
          </reference>
        </references>
      </pivotArea>
    </format>
    <format dxfId="2070">
      <pivotArea outline="0" fieldPosition="0">
        <references count="1">
          <reference field="4" count="2" selected="0">
            <x v="12"/>
            <x v="13"/>
          </reference>
        </references>
      </pivotArea>
    </format>
    <format dxfId="206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1"/>
          </reference>
          <reference field="13" count="1">
            <x v="0"/>
          </reference>
        </references>
      </pivotArea>
    </format>
    <format dxfId="2068">
      <pivotArea dataOnly="0" labelOnly="1" outline="0" fieldPosition="0">
        <references count="1">
          <reference field="14" count="0"/>
        </references>
      </pivotArea>
    </format>
    <format dxfId="2067">
      <pivotArea outline="0" fieldPosition="0">
        <references count="4">
          <reference field="4" count="1" selected="0">
            <x v="0"/>
          </reference>
          <reference field="5" count="4" selected="0">
            <x v="1"/>
            <x v="3"/>
            <x v="4"/>
            <x v="5"/>
          </reference>
          <reference field="7" count="21" selected="0">
            <x v="2"/>
            <x v="3"/>
            <x v="5"/>
            <x v="6"/>
            <x v="7"/>
            <x v="8"/>
            <x v="10"/>
            <x v="12"/>
            <x v="13"/>
            <x v="14"/>
            <x v="15"/>
            <x v="16"/>
            <x v="17"/>
            <x v="18"/>
            <x v="19"/>
            <x v="20"/>
            <x v="22"/>
            <x v="27"/>
            <x v="29"/>
            <x v="30"/>
            <x v="37"/>
          </reference>
          <reference field="13" count="2" selected="0">
            <x v="0"/>
            <x v="1"/>
          </reference>
        </references>
      </pivotArea>
    </format>
    <format dxfId="265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"/>
          </reference>
          <reference field="7" count="3">
            <x v="3"/>
            <x v="8"/>
            <x v="17"/>
          </reference>
          <reference field="13" count="1" selected="0">
            <x v="0"/>
          </reference>
        </references>
      </pivotArea>
    </format>
    <format dxfId="264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"/>
          </reference>
          <reference field="7" count="3">
            <x v="2"/>
            <x v="6"/>
            <x v="27"/>
          </reference>
          <reference field="13" count="1" selected="0">
            <x v="1"/>
          </reference>
        </references>
      </pivotArea>
    </format>
    <format dxfId="263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3"/>
          </reference>
          <reference field="7" count="4">
            <x v="3"/>
            <x v="8"/>
            <x v="15"/>
            <x v="17"/>
          </reference>
          <reference field="13" count="1" selected="0">
            <x v="0"/>
          </reference>
        </references>
      </pivotArea>
    </format>
    <format dxfId="262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3"/>
          </reference>
          <reference field="7" count="6">
            <x v="6"/>
            <x v="10"/>
            <x v="16"/>
            <x v="19"/>
            <x v="22"/>
            <x v="27"/>
          </reference>
          <reference field="13" count="1" selected="0">
            <x v="1"/>
          </reference>
        </references>
      </pivotArea>
    </format>
    <format dxfId="261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4"/>
          </reference>
          <reference field="7" count="7">
            <x v="3"/>
            <x v="8"/>
            <x v="14"/>
            <x v="15"/>
            <x v="17"/>
            <x v="18"/>
            <x v="29"/>
          </reference>
          <reference field="13" count="1" selected="0">
            <x v="0"/>
          </reference>
        </references>
      </pivotArea>
    </format>
    <format dxfId="260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4"/>
          </reference>
          <reference field="7" count="12">
            <x v="2"/>
            <x v="5"/>
            <x v="6"/>
            <x v="7"/>
            <x v="10"/>
            <x v="12"/>
            <x v="13"/>
            <x v="19"/>
            <x v="20"/>
            <x v="22"/>
            <x v="27"/>
            <x v="37"/>
          </reference>
          <reference field="13" count="1" selected="0">
            <x v="1"/>
          </reference>
        </references>
      </pivotArea>
    </format>
    <format dxfId="259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5"/>
          </reference>
          <reference field="7" count="2">
            <x v="3"/>
            <x v="17"/>
          </reference>
          <reference field="13" count="1" selected="0">
            <x v="0"/>
          </reference>
        </references>
      </pivotArea>
    </format>
    <format dxfId="258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5"/>
          </reference>
          <reference field="7" count="8">
            <x v="5"/>
            <x v="6"/>
            <x v="7"/>
            <x v="12"/>
            <x v="19"/>
            <x v="22"/>
            <x v="27"/>
            <x v="30"/>
          </reference>
          <reference field="13" count="1" selected="0">
            <x v="1"/>
          </reference>
        </references>
      </pivotArea>
    </format>
    <format dxfId="257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6"/>
          </reference>
          <reference field="7" count="1">
            <x v="14"/>
          </reference>
          <reference field="13" count="1" selected="0">
            <x v="0"/>
          </reference>
        </references>
      </pivotArea>
    </format>
    <format dxfId="256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6"/>
          </reference>
          <reference field="7" count="3">
            <x v="2"/>
            <x v="6"/>
            <x v="27"/>
          </reference>
          <reference field="13" count="1" selected="0">
            <x v="1"/>
          </reference>
        </references>
      </pivotArea>
    </format>
    <format dxfId="255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7"/>
          </reference>
          <reference field="7" count="6">
            <x v="0"/>
            <x v="14"/>
            <x v="18"/>
            <x v="29"/>
            <x v="34"/>
            <x v="35"/>
          </reference>
          <reference field="13" count="1" selected="0">
            <x v="0"/>
          </reference>
        </references>
      </pivotArea>
    </format>
    <format dxfId="254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7"/>
          </reference>
          <reference field="7" count="12">
            <x v="2"/>
            <x v="5"/>
            <x v="6"/>
            <x v="7"/>
            <x v="12"/>
            <x v="13"/>
            <x v="19"/>
            <x v="20"/>
            <x v="22"/>
            <x v="27"/>
            <x v="30"/>
            <x v="37"/>
          </reference>
          <reference field="13" count="1" selected="0">
            <x v="1"/>
          </reference>
        </references>
      </pivotArea>
    </format>
    <format dxfId="253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8"/>
          </reference>
          <reference field="7" count="5">
            <x v="0"/>
            <x v="4"/>
            <x v="9"/>
            <x v="15"/>
            <x v="29"/>
          </reference>
          <reference field="13" count="1" selected="0">
            <x v="0"/>
          </reference>
        </references>
      </pivotArea>
    </format>
    <format dxfId="252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8"/>
          </reference>
          <reference field="7" count="11">
            <x v="6"/>
            <x v="7"/>
            <x v="12"/>
            <x v="13"/>
            <x v="19"/>
            <x v="20"/>
            <x v="21"/>
            <x v="22"/>
            <x v="24"/>
            <x v="27"/>
            <x v="30"/>
          </reference>
          <reference field="13" count="1" selected="0">
            <x v="1"/>
          </reference>
        </references>
      </pivotArea>
    </format>
    <format dxfId="251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1"/>
          </reference>
          <reference field="7" count="3">
            <x v="0"/>
            <x v="15"/>
            <x v="29"/>
          </reference>
          <reference field="13" count="1" selected="0">
            <x v="0"/>
          </reference>
        </references>
      </pivotArea>
    </format>
    <format dxfId="250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1"/>
          </reference>
          <reference field="7" count="6">
            <x v="7"/>
            <x v="12"/>
            <x v="19"/>
            <x v="22"/>
            <x v="30"/>
            <x v="38"/>
          </reference>
          <reference field="13" count="1" selected="0">
            <x v="1"/>
          </reference>
        </references>
      </pivotArea>
    </format>
    <format dxfId="249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2"/>
          </reference>
          <reference field="7" count="8">
            <x v="0"/>
            <x v="4"/>
            <x v="9"/>
            <x v="15"/>
            <x v="18"/>
            <x v="29"/>
            <x v="34"/>
            <x v="36"/>
          </reference>
          <reference field="13" count="1" selected="0">
            <x v="0"/>
          </reference>
        </references>
      </pivotArea>
    </format>
    <format dxfId="248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2"/>
          </reference>
          <reference field="7" count="13">
            <x v="2"/>
            <x v="6"/>
            <x v="7"/>
            <x v="12"/>
            <x v="13"/>
            <x v="19"/>
            <x v="22"/>
            <x v="24"/>
            <x v="27"/>
            <x v="30"/>
            <x v="37"/>
            <x v="39"/>
            <x v="40"/>
          </reference>
          <reference field="13" count="1" selected="0">
            <x v="1"/>
          </reference>
        </references>
      </pivotArea>
    </format>
    <format dxfId="247">
      <pivotArea dataOnly="0" labelOnly="1" outline="0" fieldPosition="0">
        <references count="4">
          <reference field="4" count="1" selected="0">
            <x v="1"/>
          </reference>
          <reference field="5" count="1" selected="0">
            <x v="0"/>
          </reference>
          <reference field="7" count="8">
            <x v="1"/>
            <x v="6"/>
            <x v="7"/>
            <x v="12"/>
            <x v="19"/>
            <x v="24"/>
            <x v="26"/>
            <x v="27"/>
          </reference>
          <reference field="13" count="1" selected="0">
            <x v="1"/>
          </reference>
        </references>
      </pivotArea>
    </format>
    <format dxfId="246">
      <pivotArea dataOnly="0" labelOnly="1" outline="0" fieldPosition="0">
        <references count="4">
          <reference field="4" count="1" selected="0">
            <x v="2"/>
          </reference>
          <reference field="5" count="1" selected="0">
            <x v="2"/>
          </reference>
          <reference field="7" count="1">
            <x v="17"/>
          </reference>
          <reference field="13" count="1" selected="0">
            <x v="0"/>
          </reference>
        </references>
      </pivotArea>
    </format>
    <format dxfId="245">
      <pivotArea dataOnly="0" labelOnly="1" outline="0" fieldPosition="0">
        <references count="4">
          <reference field="4" count="1" selected="0">
            <x v="3"/>
          </reference>
          <reference field="5" count="1" selected="0">
            <x v="10"/>
          </reference>
          <reference field="7" count="1">
            <x v="29"/>
          </reference>
          <reference field="13" count="1" selected="0">
            <x v="0"/>
          </reference>
        </references>
      </pivotArea>
    </format>
    <format dxfId="244">
      <pivotArea dataOnly="0" labelOnly="1" outline="0" fieldPosition="0">
        <references count="4">
          <reference field="4" count="1" selected="0">
            <x v="3"/>
          </reference>
          <reference field="5" count="1" selected="0">
            <x v="11"/>
          </reference>
          <reference field="7" count="2">
            <x v="19"/>
            <x v="22"/>
          </reference>
          <reference field="13" count="1" selected="0">
            <x v="1"/>
          </reference>
        </references>
      </pivotArea>
    </format>
    <format dxfId="243">
      <pivotArea dataOnly="0" labelOnly="1" outline="0" fieldPosition="0">
        <references count="4">
          <reference field="4" count="1" selected="0">
            <x v="4"/>
          </reference>
          <reference field="5" count="1" selected="0">
            <x v="10"/>
          </reference>
          <reference field="7" count="1">
            <x v="14"/>
          </reference>
          <reference field="13" count="1" selected="0">
            <x v="0"/>
          </reference>
        </references>
      </pivotArea>
    </format>
    <format dxfId="242">
      <pivotArea dataOnly="0" labelOnly="1" outline="0" fieldPosition="0">
        <references count="4">
          <reference field="4" count="1" selected="0">
            <x v="4"/>
          </reference>
          <reference field="5" count="1" selected="0">
            <x v="11"/>
          </reference>
          <reference field="7" count="1">
            <x v="14"/>
          </reference>
          <reference field="13" count="1" selected="0">
            <x v="0"/>
          </reference>
        </references>
      </pivotArea>
    </format>
    <format dxfId="24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"/>
          </reference>
          <reference field="13" count="2">
            <x v="0"/>
            <x v="1"/>
          </reference>
        </references>
      </pivotArea>
    </format>
    <format dxfId="24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"/>
          </reference>
          <reference field="13" count="2">
            <x v="0"/>
            <x v="1"/>
          </reference>
        </references>
      </pivotArea>
    </format>
    <format dxfId="23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"/>
          </reference>
          <reference field="13" count="2">
            <x v="0"/>
            <x v="1"/>
          </reference>
        </references>
      </pivotArea>
    </format>
    <format dxfId="23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"/>
          </reference>
          <reference field="13" count="2">
            <x v="0"/>
            <x v="1"/>
          </reference>
        </references>
      </pivotArea>
    </format>
    <format dxfId="23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"/>
          </reference>
          <reference field="13" count="2">
            <x v="0"/>
            <x v="1"/>
          </reference>
        </references>
      </pivotArea>
    </format>
    <format dxfId="23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"/>
          </reference>
          <reference field="13" count="2">
            <x v="0"/>
            <x v="1"/>
          </reference>
        </references>
      </pivotArea>
    </format>
    <format dxfId="23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"/>
          </reference>
          <reference field="13" count="2">
            <x v="0"/>
            <x v="1"/>
          </reference>
        </references>
      </pivotArea>
    </format>
    <format dxfId="23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1"/>
          </reference>
          <reference field="13" count="2">
            <x v="0"/>
            <x v="1"/>
          </reference>
        </references>
      </pivotArea>
    </format>
    <format dxfId="23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2"/>
          </reference>
          <reference field="13" count="2">
            <x v="0"/>
            <x v="1"/>
          </reference>
        </references>
      </pivotArea>
    </format>
    <format dxfId="23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"/>
          </reference>
          <reference field="13" count="1">
            <x v="0"/>
          </reference>
        </references>
      </pivotArea>
    </format>
    <format dxfId="22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1"/>
          </reference>
          <reference field="13" count="1">
            <x v="1"/>
          </reference>
        </references>
      </pivotArea>
    </format>
    <format dxfId="22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0"/>
          </reference>
          <reference field="13" count="1">
            <x v="0"/>
          </reference>
        </references>
      </pivotArea>
    </format>
    <format dxfId="226">
      <pivotArea dataOnly="0" labelOnly="1" outline="0" fieldPosition="0">
        <references count="2">
          <reference field="4" count="1" selected="0">
            <x v="2"/>
          </reference>
          <reference field="5" count="1">
            <x v="2"/>
          </reference>
        </references>
      </pivotArea>
    </format>
    <format dxfId="224">
      <pivotArea dataOnly="0" labelOnly="1" outline="0" fieldPosition="0">
        <references count="2">
          <reference field="4" count="1" selected="0">
            <x v="3"/>
          </reference>
          <reference field="5" count="2">
            <x v="10"/>
            <x v="11"/>
          </reference>
        </references>
      </pivotArea>
    </format>
    <format dxfId="222">
      <pivotArea dataOnly="0" labelOnly="1" outline="0" fieldPosition="0">
        <references count="2">
          <reference field="4" count="1" selected="0">
            <x v="4"/>
          </reference>
          <reference field="5" count="2">
            <x v="10"/>
            <x v="1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2">
            <reference field="4294967294" count="1" selected="0">
              <x v="0"/>
            </reference>
            <reference field="0" count="12" selected="0">
              <x v="0"/>
              <x v="1"/>
              <x v="2"/>
              <x v="4"/>
              <x v="5"/>
              <x v="6"/>
              <x v="7"/>
              <x v="8"/>
              <x v="10"/>
              <x v="11"/>
              <x v="12"/>
              <x v="13"/>
            </reference>
          </references>
        </pivotArea>
      </pivotAreas>
    </conditionalFormat>
  </conditionalFormats>
  <pivotTableStyleInfo name="PivotStyleMedium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FBDD47-9513-47AD-BA49-29DD5A92C7FD}" name="PivotTable1" cacheId="24" applyNumberFormats="0" applyBorderFormats="0" applyFontFormats="0" applyPatternFormats="0" applyAlignmentFormats="0" applyWidthHeightFormats="1" dataCaption="Values" updatedVersion="6" minRefreshableVersion="3" showDrill="0" useAutoFormatting="1" rowGrandTotals="0" itemPrintTitles="1" createdVersion="6" indent="0" compact="0" compactData="0" multipleFieldFilters="0">
  <location ref="A5:R68" firstHeaderRow="1" firstDataRow="2" firstDataCol="4" rowPageCount="1" colPageCount="1"/>
  <pivotFields count="15">
    <pivotField axis="axisCol" compact="0" outline="0" showAll="0">
      <items count="15">
        <item x="0"/>
        <item x="1"/>
        <item x="2"/>
        <item x="3"/>
        <item x="4"/>
        <item x="5"/>
        <item x="6"/>
        <item x="7"/>
        <item x="8"/>
        <item x="13"/>
        <item x="9"/>
        <item x="10"/>
        <item x="11"/>
        <item x="12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multipleItemSelectionAllowed="1" showAll="0" defaultSubtotal="0">
      <items count="15">
        <item h="1" x="0"/>
        <item h="1" x="12"/>
        <item h="1" x="1"/>
        <item h="1" x="13"/>
        <item h="1" x="2"/>
        <item x="5"/>
        <item x="10"/>
        <item x="8"/>
        <item x="4"/>
        <item x="3"/>
        <item x="11"/>
        <item h="1" x="6"/>
        <item x="9"/>
        <item x="7"/>
        <item h="1" x="14"/>
      </items>
    </pivotField>
    <pivotField axis="axisRow" compact="0" outline="0" showAll="0" defaultSubtotal="0">
      <items count="14">
        <item x="12"/>
        <item x="10"/>
        <item x="2"/>
        <item x="0"/>
        <item x="7"/>
        <item x="1"/>
        <item x="11"/>
        <item x="8"/>
        <item x="5"/>
        <item x="9"/>
        <item x="13"/>
        <item x="3"/>
        <item x="6"/>
        <item x="4"/>
      </items>
    </pivotField>
    <pivotField compact="0" outline="0" showAll="0"/>
    <pivotField axis="axisRow" compact="0" outline="0" showAll="0" sortType="descending" defaultSubtotal="0">
      <items count="44">
        <item x="5"/>
        <item x="29"/>
        <item x="27"/>
        <item x="0"/>
        <item x="6"/>
        <item x="31"/>
        <item x="8"/>
        <item x="10"/>
        <item x="4"/>
        <item x="25"/>
        <item x="12"/>
        <item m="1" x="43"/>
        <item x="11"/>
        <item x="26"/>
        <item x="3"/>
        <item x="2"/>
        <item x="21"/>
        <item x="1"/>
        <item x="30"/>
        <item x="16"/>
        <item x="23"/>
        <item x="22"/>
        <item x="9"/>
        <item x="32"/>
        <item x="15"/>
        <item x="20"/>
        <item x="28"/>
        <item x="14"/>
        <item x="17"/>
        <item x="18"/>
        <item x="13"/>
        <item x="24"/>
        <item x="7"/>
        <item x="42"/>
        <item x="33"/>
        <item x="34"/>
        <item x="35"/>
        <item x="36"/>
        <item x="37"/>
        <item x="38"/>
        <item x="39"/>
        <item x="40"/>
        <item x="41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4">
        <item x="0"/>
        <item x="1"/>
        <item x="2"/>
        <item x="3"/>
      </items>
    </pivotField>
    <pivotField axis="axisPage" dataField="1" compact="0" outline="0" multipleItemSelectionAllowed="1" showAll="0">
      <items count="449">
        <item h="1" x="3"/>
        <item x="214"/>
        <item x="215"/>
        <item x="205"/>
        <item x="114"/>
        <item x="243"/>
        <item x="253"/>
        <item x="254"/>
        <item x="244"/>
        <item x="180"/>
        <item x="57"/>
        <item x="58"/>
        <item x="245"/>
        <item x="66"/>
        <item x="174"/>
        <item x="181"/>
        <item x="182"/>
        <item x="183"/>
        <item x="195"/>
        <item x="240"/>
        <item x="246"/>
        <item x="225"/>
        <item x="51"/>
        <item x="109"/>
        <item x="97"/>
        <item x="26"/>
        <item x="91"/>
        <item x="145"/>
        <item x="124"/>
        <item x="152"/>
        <item x="27"/>
        <item x="153"/>
        <item x="146"/>
        <item x="33"/>
        <item x="154"/>
        <item x="147"/>
        <item x="216"/>
        <item x="155"/>
        <item x="115"/>
        <item x="95"/>
        <item x="96"/>
        <item x="34"/>
        <item x="125"/>
        <item x="156"/>
        <item x="116"/>
        <item x="207"/>
        <item x="217"/>
        <item x="92"/>
        <item x="136"/>
        <item x="208"/>
        <item x="218"/>
        <item x="15"/>
        <item x="141"/>
        <item x="137"/>
        <item x="209"/>
        <item x="206"/>
        <item x="16"/>
        <item x="210"/>
        <item x="128"/>
        <item x="76"/>
        <item x="129"/>
        <item x="77"/>
        <item x="117"/>
        <item x="59"/>
        <item x="60"/>
        <item x="61"/>
        <item x="68"/>
        <item x="69"/>
        <item x="52"/>
        <item x="255"/>
        <item x="247"/>
        <item x="227"/>
        <item x="35"/>
        <item x="184"/>
        <item x="28"/>
        <item x="29"/>
        <item x="185"/>
        <item x="30"/>
        <item x="175"/>
        <item x="36"/>
        <item x="37"/>
        <item x="45"/>
        <item x="44"/>
        <item x="167"/>
        <item x="168"/>
        <item x="17"/>
        <item x="24"/>
        <item x="6"/>
        <item x="169"/>
        <item x="18"/>
        <item x="47"/>
        <item x="104"/>
        <item x="163"/>
        <item x="230"/>
        <item x="236"/>
        <item x="258"/>
        <item x="81"/>
        <item x="131"/>
        <item x="231"/>
        <item x="9"/>
        <item x="80"/>
        <item x="8"/>
        <item x="130"/>
        <item x="102"/>
        <item x="20"/>
        <item x="79"/>
        <item x="103"/>
        <item x="196"/>
        <item x="7"/>
        <item x="88"/>
        <item x="110"/>
        <item x="202"/>
        <item x="38"/>
        <item x="219"/>
        <item x="158"/>
        <item x="98"/>
        <item x="118"/>
        <item x="53"/>
        <item x="157"/>
        <item x="260"/>
        <item x="171"/>
        <item x="203"/>
        <item x="170"/>
        <item x="223"/>
        <item x="249"/>
        <item x="121"/>
        <item x="235"/>
        <item x="228"/>
        <item x="46"/>
        <item x="190"/>
        <item x="73"/>
        <item x="229"/>
        <item x="199"/>
        <item x="162"/>
        <item x="164"/>
        <item x="105"/>
        <item x="48"/>
        <item x="212"/>
        <item x="200"/>
        <item x="106"/>
        <item x="172"/>
        <item x="237"/>
        <item x="213"/>
        <item x="71"/>
        <item x="138"/>
        <item x="112"/>
        <item x="100"/>
        <item x="187"/>
        <item x="204"/>
        <item x="186"/>
        <item x="257"/>
        <item x="21"/>
        <item x="120"/>
        <item x="256"/>
        <item x="201"/>
        <item x="70"/>
        <item x="189"/>
        <item x="194"/>
        <item x="193"/>
        <item x="89"/>
        <item x="54"/>
        <item x="84"/>
        <item x="148"/>
        <item x="31"/>
        <item x="62"/>
        <item x="93"/>
        <item x="149"/>
        <item x="22"/>
        <item x="140"/>
        <item x="211"/>
        <item x="188"/>
        <item x="142"/>
        <item x="150"/>
        <item x="119"/>
        <item x="248"/>
        <item x="83"/>
        <item x="259"/>
        <item x="87"/>
        <item x="14"/>
        <item x="222"/>
        <item x="63"/>
        <item x="82"/>
        <item x="1"/>
        <item x="10"/>
        <item x="250"/>
        <item x="75"/>
        <item x="0"/>
        <item x="135"/>
        <item x="11"/>
        <item x="198"/>
        <item x="133"/>
        <item x="132"/>
        <item x="86"/>
        <item x="13"/>
        <item x="262"/>
        <item x="101"/>
        <item x="107"/>
        <item x="2"/>
        <item x="78"/>
        <item x="5"/>
        <item x="197"/>
        <item x="111"/>
        <item x="192"/>
        <item x="134"/>
        <item x="85"/>
        <item x="12"/>
        <item x="123"/>
        <item x="251"/>
        <item x="139"/>
        <item x="176"/>
        <item x="94"/>
        <item x="252"/>
        <item x="64"/>
        <item x="99"/>
        <item x="42"/>
        <item x="238"/>
        <item x="177"/>
        <item x="241"/>
        <item x="160"/>
        <item x="40"/>
        <item x="74"/>
        <item x="178"/>
        <item x="233"/>
        <item x="242"/>
        <item x="165"/>
        <item x="239"/>
        <item x="49"/>
        <item x="221"/>
        <item x="50"/>
        <item x="65"/>
        <item x="179"/>
        <item x="173"/>
        <item x="166"/>
        <item x="234"/>
        <item x="55"/>
        <item x="226"/>
        <item x="43"/>
        <item x="90"/>
        <item x="191"/>
        <item x="261"/>
        <item x="56"/>
        <item x="72"/>
        <item x="232"/>
        <item x="122"/>
        <item x="161"/>
        <item x="159"/>
        <item x="41"/>
        <item x="39"/>
        <item x="220"/>
        <item x="113"/>
        <item x="224"/>
        <item x="32"/>
        <item x="108"/>
        <item x="143"/>
        <item x="144"/>
        <item x="25"/>
        <item x="19"/>
        <item x="23"/>
        <item x="151"/>
        <item x="126"/>
        <item x="127"/>
        <item x="4"/>
        <item x="67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447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24"/>
        <item t="default"/>
      </items>
    </pivotField>
  </pivotFields>
  <rowFields count="4">
    <field x="4"/>
    <field x="5"/>
    <field x="13"/>
    <field x="7"/>
  </rowFields>
  <rowItems count="62">
    <i>
      <x v="5"/>
      <x v="13"/>
      <x/>
      <x v="17"/>
    </i>
    <i r="3">
      <x v="3"/>
    </i>
    <i r="2">
      <x v="1"/>
      <x v="28"/>
    </i>
    <i r="3">
      <x v="10"/>
    </i>
    <i r="3">
      <x v="41"/>
    </i>
    <i r="3">
      <x v="23"/>
    </i>
    <i r="3">
      <x v="12"/>
    </i>
    <i r="3">
      <x v="19"/>
    </i>
    <i r="3">
      <x v="42"/>
    </i>
    <i>
      <x v="6"/>
      <x v="13"/>
      <x/>
      <x v="17"/>
    </i>
    <i r="3">
      <x v="3"/>
    </i>
    <i r="3">
      <x v="8"/>
    </i>
    <i r="2">
      <x v="1"/>
      <x v="28"/>
    </i>
    <i r="3">
      <x v="25"/>
    </i>
    <i r="3">
      <x v="43"/>
    </i>
    <i r="3">
      <x v="10"/>
    </i>
    <i r="3">
      <x v="19"/>
    </i>
    <i>
      <x v="7"/>
      <x v="13"/>
      <x/>
      <x v="17"/>
    </i>
    <i r="3">
      <x v="3"/>
    </i>
    <i r="2">
      <x v="1"/>
      <x v="13"/>
    </i>
    <i r="3">
      <x v="10"/>
    </i>
    <i r="3">
      <x v="43"/>
    </i>
    <i>
      <x v="8"/>
      <x v="13"/>
      <x/>
      <x v="17"/>
    </i>
    <i r="3">
      <x v="3"/>
    </i>
    <i r="3">
      <x v="14"/>
    </i>
    <i r="3">
      <x v="8"/>
    </i>
    <i r="2">
      <x v="1"/>
      <x v="28"/>
    </i>
    <i r="3">
      <x v="10"/>
    </i>
    <i r="3">
      <x v="27"/>
    </i>
    <i r="3">
      <x v="42"/>
    </i>
    <i r="3">
      <x v="43"/>
    </i>
    <i r="3">
      <x v="19"/>
    </i>
    <i r="3">
      <x v="23"/>
    </i>
    <i r="3">
      <x v="41"/>
    </i>
    <i r="3">
      <x v="12"/>
    </i>
    <i>
      <x v="9"/>
      <x v="13"/>
      <x/>
      <x v="8"/>
    </i>
    <i r="3">
      <x v="17"/>
    </i>
    <i r="3">
      <x v="3"/>
    </i>
    <i r="3">
      <x v="15"/>
    </i>
    <i r="2">
      <x v="1"/>
      <x v="27"/>
    </i>
    <i r="3">
      <x v="19"/>
    </i>
    <i r="3">
      <x v="42"/>
    </i>
    <i>
      <x v="10"/>
      <x v="13"/>
      <x/>
      <x v="17"/>
    </i>
    <i>
      <x v="12"/>
      <x v="13"/>
      <x/>
      <x v="17"/>
    </i>
    <i r="3">
      <x v="3"/>
    </i>
    <i r="3">
      <x v="14"/>
    </i>
    <i r="3">
      <x v="35"/>
    </i>
    <i r="3">
      <x v="8"/>
    </i>
    <i r="2">
      <x v="1"/>
      <x v="28"/>
    </i>
    <i r="3">
      <x v="10"/>
    </i>
    <i r="3">
      <x v="43"/>
    </i>
    <i r="3">
      <x v="27"/>
    </i>
    <i r="3">
      <x v="13"/>
    </i>
    <i r="3">
      <x v="7"/>
    </i>
    <i r="3">
      <x v="12"/>
    </i>
    <i r="3">
      <x v="23"/>
    </i>
    <i r="3">
      <x v="19"/>
    </i>
    <i>
      <x v="13"/>
      <x v="13"/>
      <x/>
      <x v="3"/>
    </i>
    <i r="3">
      <x v="17"/>
    </i>
    <i r="3">
      <x v="8"/>
    </i>
    <i r="2">
      <x v="1"/>
      <x v="27"/>
    </i>
    <i r="3">
      <x v="19"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colItems>
  <pageFields count="1">
    <pageField fld="14" hier="-1"/>
  </pageFields>
  <dataFields count="1">
    <dataField name="Max of Result" fld="14" subtotal="max" baseField="7" baseItem="3" numFmtId="2"/>
  </dataFields>
  <formats count="191">
    <format dxfId="2066">
      <pivotArea type="origin" dataOnly="0" labelOnly="1" outline="0" fieldPosition="0"/>
    </format>
    <format dxfId="2065">
      <pivotArea field="5" type="button" dataOnly="0" labelOnly="1" outline="0" axis="axisRow" fieldPosition="1"/>
    </format>
    <format dxfId="2064">
      <pivotArea dataOnly="0" labelOnly="1" outline="0" fieldPosition="0">
        <references count="1">
          <reference field="5" count="9">
            <x v="1"/>
            <x v="3"/>
            <x v="4"/>
            <x v="5"/>
            <x v="6"/>
            <x v="7"/>
            <x v="8"/>
            <x v="11"/>
            <x v="12"/>
          </reference>
        </references>
      </pivotArea>
    </format>
    <format dxfId="2063">
      <pivotArea outline="0" fieldPosition="0">
        <references count="3">
          <reference field="5" count="4" selected="0">
            <x v="1"/>
            <x v="3"/>
            <x v="4"/>
            <x v="5"/>
          </reference>
          <reference field="7" count="14" selected="0">
            <x v="2"/>
            <x v="3"/>
            <x v="5"/>
            <x v="6"/>
            <x v="7"/>
            <x v="8"/>
            <x v="10"/>
            <x v="15"/>
            <x v="16"/>
            <x v="17"/>
            <x v="19"/>
            <x v="22"/>
            <x v="27"/>
            <x v="30"/>
          </reference>
          <reference field="13" count="2" selected="0">
            <x v="0"/>
            <x v="1"/>
          </reference>
        </references>
      </pivotArea>
    </format>
    <format dxfId="2062">
      <pivotArea dataOnly="0" labelOnly="1" outline="0" fieldPosition="0">
        <references count="1">
          <reference field="5" count="9">
            <x v="1"/>
            <x v="3"/>
            <x v="4"/>
            <x v="5"/>
            <x v="6"/>
            <x v="7"/>
            <x v="8"/>
            <x v="11"/>
            <x v="12"/>
          </reference>
        </references>
      </pivotArea>
    </format>
    <format dxfId="2061">
      <pivotArea dataOnly="0" labelOnly="1" outline="0" fieldPosition="0">
        <references count="2">
          <reference field="5" count="1" selected="0">
            <x v="1"/>
          </reference>
          <reference field="13" count="2">
            <x v="0"/>
            <x v="1"/>
          </reference>
        </references>
      </pivotArea>
    </format>
    <format dxfId="2060">
      <pivotArea dataOnly="0" labelOnly="1" outline="0" fieldPosition="0">
        <references count="2">
          <reference field="5" count="1" selected="0">
            <x v="3"/>
          </reference>
          <reference field="13" count="2">
            <x v="0"/>
            <x v="1"/>
          </reference>
        </references>
      </pivotArea>
    </format>
    <format dxfId="2059">
      <pivotArea dataOnly="0" labelOnly="1" outline="0" fieldPosition="0">
        <references count="2">
          <reference field="5" count="1" selected="0">
            <x v="4"/>
          </reference>
          <reference field="13" count="2">
            <x v="0"/>
            <x v="1"/>
          </reference>
        </references>
      </pivotArea>
    </format>
    <format dxfId="2058">
      <pivotArea dataOnly="0" labelOnly="1" outline="0" fieldPosition="0">
        <references count="2">
          <reference field="5" count="1" selected="0">
            <x v="5"/>
          </reference>
          <reference field="13" count="2">
            <x v="0"/>
            <x v="1"/>
          </reference>
        </references>
      </pivotArea>
    </format>
    <format dxfId="2057">
      <pivotArea dataOnly="0" labelOnly="1" outline="0" fieldPosition="0">
        <references count="2">
          <reference field="5" count="1" selected="0">
            <x v="6"/>
          </reference>
          <reference field="13" count="2">
            <x v="0"/>
            <x v="1"/>
          </reference>
        </references>
      </pivotArea>
    </format>
    <format dxfId="2056">
      <pivotArea dataOnly="0" labelOnly="1" outline="0" fieldPosition="0">
        <references count="2">
          <reference field="5" count="1" selected="0">
            <x v="7"/>
          </reference>
          <reference field="13" count="2">
            <x v="0"/>
            <x v="1"/>
          </reference>
        </references>
      </pivotArea>
    </format>
    <format dxfId="2055">
      <pivotArea dataOnly="0" labelOnly="1" outline="0" fieldPosition="0">
        <references count="2">
          <reference field="5" count="1" selected="0">
            <x v="8"/>
          </reference>
          <reference field="13" count="2">
            <x v="0"/>
            <x v="1"/>
          </reference>
        </references>
      </pivotArea>
    </format>
    <format dxfId="2054">
      <pivotArea dataOnly="0" labelOnly="1" outline="0" fieldPosition="0">
        <references count="2">
          <reference field="5" count="1" selected="0">
            <x v="11"/>
          </reference>
          <reference field="13" count="2">
            <x v="0"/>
            <x v="1"/>
          </reference>
        </references>
      </pivotArea>
    </format>
    <format dxfId="2053">
      <pivotArea dataOnly="0" labelOnly="1" outline="0" fieldPosition="0">
        <references count="2">
          <reference field="5" count="1" selected="0">
            <x v="12"/>
          </reference>
          <reference field="13" count="2">
            <x v="0"/>
            <x v="1"/>
          </reference>
        </references>
      </pivotArea>
    </format>
    <format dxfId="2052">
      <pivotArea dataOnly="0" labelOnly="1" outline="0" fieldPosition="0">
        <references count="3">
          <reference field="5" count="1" selected="0">
            <x v="1"/>
          </reference>
          <reference field="7" count="3">
            <x v="3"/>
            <x v="8"/>
            <x v="17"/>
          </reference>
          <reference field="13" count="1" selected="0">
            <x v="0"/>
          </reference>
        </references>
      </pivotArea>
    </format>
    <format dxfId="2051">
      <pivotArea dataOnly="0" labelOnly="1" outline="0" fieldPosition="0">
        <references count="3">
          <reference field="5" count="1" selected="0">
            <x v="1"/>
          </reference>
          <reference field="7" count="3">
            <x v="2"/>
            <x v="6"/>
            <x v="27"/>
          </reference>
          <reference field="13" count="1" selected="0">
            <x v="1"/>
          </reference>
        </references>
      </pivotArea>
    </format>
    <format dxfId="2050">
      <pivotArea dataOnly="0" labelOnly="1" outline="0" fieldPosition="0">
        <references count="3">
          <reference field="5" count="1" selected="0">
            <x v="3"/>
          </reference>
          <reference field="7" count="4">
            <x v="3"/>
            <x v="8"/>
            <x v="15"/>
            <x v="17"/>
          </reference>
          <reference field="13" count="1" selected="0">
            <x v="0"/>
          </reference>
        </references>
      </pivotArea>
    </format>
    <format dxfId="2049">
      <pivotArea dataOnly="0" labelOnly="1" outline="0" fieldPosition="0">
        <references count="3">
          <reference field="5" count="1" selected="0">
            <x v="3"/>
          </reference>
          <reference field="7" count="6">
            <x v="6"/>
            <x v="10"/>
            <x v="16"/>
            <x v="19"/>
            <x v="22"/>
            <x v="27"/>
          </reference>
          <reference field="13" count="1" selected="0">
            <x v="1"/>
          </reference>
        </references>
      </pivotArea>
    </format>
    <format dxfId="2048">
      <pivotArea dataOnly="0" labelOnly="1" outline="0" fieldPosition="0">
        <references count="3">
          <reference field="5" count="1" selected="0">
            <x v="4"/>
          </reference>
          <reference field="7" count="3">
            <x v="3"/>
            <x v="8"/>
            <x v="15"/>
          </reference>
          <reference field="13" count="1" selected="0">
            <x v="0"/>
          </reference>
        </references>
      </pivotArea>
    </format>
    <format dxfId="2047">
      <pivotArea dataOnly="0" labelOnly="1" outline="0" fieldPosition="0">
        <references count="3">
          <reference field="5" count="1" selected="0">
            <x v="4"/>
          </reference>
          <reference field="7" count="7">
            <x v="2"/>
            <x v="5"/>
            <x v="6"/>
            <x v="10"/>
            <x v="19"/>
            <x v="22"/>
            <x v="27"/>
          </reference>
          <reference field="13" count="1" selected="0">
            <x v="1"/>
          </reference>
        </references>
      </pivotArea>
    </format>
    <format dxfId="2046">
      <pivotArea dataOnly="0" labelOnly="1" outline="0" fieldPosition="0">
        <references count="3">
          <reference field="5" count="1" selected="0">
            <x v="5"/>
          </reference>
          <reference field="7" count="2">
            <x v="3"/>
            <x v="17"/>
          </reference>
          <reference field="13" count="1" selected="0">
            <x v="0"/>
          </reference>
        </references>
      </pivotArea>
    </format>
    <format dxfId="2045">
      <pivotArea dataOnly="0" labelOnly="1" outline="0" fieldPosition="0">
        <references count="3">
          <reference field="5" count="1" selected="0">
            <x v="5"/>
          </reference>
          <reference field="7" count="5">
            <x v="6"/>
            <x v="7"/>
            <x v="19"/>
            <x v="22"/>
            <x v="30"/>
          </reference>
          <reference field="13" count="1" selected="0">
            <x v="1"/>
          </reference>
        </references>
      </pivotArea>
    </format>
    <format dxfId="2044">
      <pivotArea dataOnly="0" labelOnly="1" outline="0" fieldPosition="0">
        <references count="3">
          <reference field="5" count="1" selected="0">
            <x v="6"/>
          </reference>
          <reference field="7" count="1">
            <x v="14"/>
          </reference>
          <reference field="13" count="1" selected="0">
            <x v="0"/>
          </reference>
        </references>
      </pivotArea>
    </format>
    <format dxfId="2043">
      <pivotArea dataOnly="0" labelOnly="1" outline="0" fieldPosition="0">
        <references count="3">
          <reference field="5" count="1" selected="0">
            <x v="6"/>
          </reference>
          <reference field="7" count="3">
            <x v="2"/>
            <x v="6"/>
            <x v="27"/>
          </reference>
          <reference field="13" count="1" selected="0">
            <x v="1"/>
          </reference>
        </references>
      </pivotArea>
    </format>
    <format dxfId="2042">
      <pivotArea dataOnly="0" labelOnly="1" outline="0" fieldPosition="0">
        <references count="3">
          <reference field="5" count="1" selected="0">
            <x v="7"/>
          </reference>
          <reference field="7" count="2">
            <x v="0"/>
            <x v="18"/>
          </reference>
          <reference field="13" count="1" selected="0">
            <x v="0"/>
          </reference>
        </references>
      </pivotArea>
    </format>
    <format dxfId="2041">
      <pivotArea dataOnly="0" labelOnly="1" outline="0" fieldPosition="0">
        <references count="3">
          <reference field="5" count="1" selected="0">
            <x v="7"/>
          </reference>
          <reference field="7" count="10">
            <x v="2"/>
            <x v="5"/>
            <x v="6"/>
            <x v="7"/>
            <x v="12"/>
            <x v="19"/>
            <x v="20"/>
            <x v="22"/>
            <x v="27"/>
            <x v="30"/>
          </reference>
          <reference field="13" count="1" selected="0">
            <x v="1"/>
          </reference>
        </references>
      </pivotArea>
    </format>
    <format dxfId="2040">
      <pivotArea dataOnly="0" labelOnly="1" outline="0" fieldPosition="0">
        <references count="3">
          <reference field="5" count="1" selected="0">
            <x v="8"/>
          </reference>
          <reference field="7" count="5">
            <x v="0"/>
            <x v="4"/>
            <x v="9"/>
            <x v="15"/>
            <x v="29"/>
          </reference>
          <reference field="13" count="1" selected="0">
            <x v="0"/>
          </reference>
        </references>
      </pivotArea>
    </format>
    <format dxfId="2039">
      <pivotArea dataOnly="0" labelOnly="1" outline="0" fieldPosition="0">
        <references count="3">
          <reference field="5" count="1" selected="0">
            <x v="8"/>
          </reference>
          <reference field="7" count="10">
            <x v="6"/>
            <x v="7"/>
            <x v="13"/>
            <x v="19"/>
            <x v="20"/>
            <x v="21"/>
            <x v="22"/>
            <x v="24"/>
            <x v="27"/>
            <x v="30"/>
          </reference>
          <reference field="13" count="1" selected="0">
            <x v="1"/>
          </reference>
        </references>
      </pivotArea>
    </format>
    <format dxfId="2038">
      <pivotArea dataOnly="0" labelOnly="1" outline="0" fieldPosition="0">
        <references count="3">
          <reference field="5" count="1" selected="0">
            <x v="11"/>
          </reference>
          <reference field="7" count="3">
            <x v="0"/>
            <x v="15"/>
            <x v="29"/>
          </reference>
          <reference field="13" count="1" selected="0">
            <x v="0"/>
          </reference>
        </references>
      </pivotArea>
    </format>
    <format dxfId="2037">
      <pivotArea dataOnly="0" labelOnly="1" outline="0" fieldPosition="0">
        <references count="3">
          <reference field="5" count="1" selected="0">
            <x v="11"/>
          </reference>
          <reference field="7" count="5">
            <x v="7"/>
            <x v="12"/>
            <x v="19"/>
            <x v="22"/>
            <x v="30"/>
          </reference>
          <reference field="13" count="1" selected="0">
            <x v="1"/>
          </reference>
        </references>
      </pivotArea>
    </format>
    <format dxfId="2036">
      <pivotArea dataOnly="0" labelOnly="1" outline="0" fieldPosition="0">
        <references count="3">
          <reference field="5" count="1" selected="0">
            <x v="12"/>
          </reference>
          <reference field="7" count="3">
            <x v="0"/>
            <x v="4"/>
            <x v="9"/>
          </reference>
          <reference field="13" count="1" selected="0">
            <x v="0"/>
          </reference>
        </references>
      </pivotArea>
    </format>
    <format dxfId="2035">
      <pivotArea dataOnly="0" labelOnly="1" outline="0" fieldPosition="0">
        <references count="3">
          <reference field="5" count="1" selected="0">
            <x v="12"/>
          </reference>
          <reference field="7" count="7">
            <x v="6"/>
            <x v="7"/>
            <x v="12"/>
            <x v="19"/>
            <x v="22"/>
            <x v="24"/>
            <x v="27"/>
          </reference>
          <reference field="13" count="1" selected="0">
            <x v="1"/>
          </reference>
        </references>
      </pivotArea>
    </format>
    <format dxfId="2034">
      <pivotArea outline="0" fieldPosition="0">
        <references count="4">
          <reference field="4" count="9" selected="0">
            <x v="1"/>
            <x v="2"/>
            <x v="5"/>
            <x v="6"/>
            <x v="7"/>
            <x v="8"/>
            <x v="9"/>
            <x v="10"/>
            <x v="11"/>
          </reference>
          <reference field="5" count="7" selected="0">
            <x v="0"/>
            <x v="2"/>
            <x v="5"/>
            <x v="7"/>
            <x v="9"/>
            <x v="11"/>
            <x v="13"/>
          </reference>
          <reference field="7" count="20" selected="0">
            <x v="1"/>
            <x v="3"/>
            <x v="6"/>
            <x v="7"/>
            <x v="8"/>
            <x v="10"/>
            <x v="11"/>
            <x v="12"/>
            <x v="14"/>
            <x v="15"/>
            <x v="17"/>
            <x v="19"/>
            <x v="23"/>
            <x v="24"/>
            <x v="25"/>
            <x v="26"/>
            <x v="27"/>
            <x v="28"/>
            <x v="31"/>
            <x v="32"/>
          </reference>
          <reference field="13" count="0" selected="0"/>
        </references>
      </pivotArea>
    </format>
    <format dxfId="2033">
      <pivotArea outline="0" fieldPosition="0">
        <references count="4">
          <reference field="4" count="1" selected="0">
            <x v="0"/>
          </reference>
          <reference field="5" count="4" selected="0">
            <x v="1"/>
            <x v="3"/>
            <x v="4"/>
            <x v="5"/>
          </reference>
          <reference field="7" count="14" selected="0">
            <x v="2"/>
            <x v="3"/>
            <x v="5"/>
            <x v="6"/>
            <x v="7"/>
            <x v="8"/>
            <x v="10"/>
            <x v="15"/>
            <x v="16"/>
            <x v="17"/>
            <x v="19"/>
            <x v="22"/>
            <x v="27"/>
            <x v="30"/>
          </reference>
          <reference field="13" count="2" selected="0">
            <x v="0"/>
            <x v="1"/>
          </reference>
        </references>
      </pivotArea>
    </format>
    <format dxfId="2032">
      <pivotArea outline="0" fieldPosition="0">
        <references count="4">
          <reference field="4" count="1" selected="0">
            <x v="1"/>
          </reference>
          <reference field="5" count="1" selected="0">
            <x v="0"/>
          </reference>
          <reference field="7" count="8" selected="0">
            <x v="1"/>
            <x v="6"/>
            <x v="7"/>
            <x v="12"/>
            <x v="19"/>
            <x v="24"/>
            <x v="26"/>
            <x v="27"/>
          </reference>
          <reference field="13" count="1" selected="0">
            <x v="1"/>
          </reference>
        </references>
      </pivotArea>
    </format>
    <format dxfId="2031">
      <pivotArea outline="0" collapsedLevelsAreSubtotals="1" fieldPosition="0"/>
    </format>
    <format dxfId="2030">
      <pivotArea dataOnly="0" labelOnly="1" outline="0" fieldPosition="0">
        <references count="2">
          <reference field="4" count="1" selected="0">
            <x v="0"/>
          </reference>
          <reference field="5" count="9">
            <x v="1"/>
            <x v="3"/>
            <x v="4"/>
            <x v="5"/>
            <x v="6"/>
            <x v="7"/>
            <x v="8"/>
            <x v="11"/>
            <x v="12"/>
          </reference>
        </references>
      </pivotArea>
    </format>
    <format dxfId="2029">
      <pivotArea dataOnly="0" labelOnly="1" outline="0" fieldPosition="0">
        <references count="2">
          <reference field="4" count="1" selected="0">
            <x v="1"/>
          </reference>
          <reference field="5" count="1">
            <x v="0"/>
          </reference>
        </references>
      </pivotArea>
    </format>
    <format dxfId="2028">
      <pivotArea dataOnly="0" labelOnly="1" outline="0" fieldPosition="0">
        <references count="2">
          <reference field="4" count="1" selected="0">
            <x v="2"/>
          </reference>
          <reference field="5" count="1">
            <x v="2"/>
          </reference>
        </references>
      </pivotArea>
    </format>
    <format dxfId="2027">
      <pivotArea dataOnly="0" labelOnly="1" outline="0" fieldPosition="0">
        <references count="2">
          <reference field="4" count="1" selected="0">
            <x v="3"/>
          </reference>
          <reference field="5" count="2">
            <x v="10"/>
            <x v="11"/>
          </reference>
        </references>
      </pivotArea>
    </format>
    <format dxfId="2026">
      <pivotArea dataOnly="0" labelOnly="1" outline="0" fieldPosition="0">
        <references count="2">
          <reference field="4" count="1" selected="0">
            <x v="5"/>
          </reference>
          <reference field="5" count="1">
            <x v="13"/>
          </reference>
        </references>
      </pivotArea>
    </format>
    <format dxfId="202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"/>
          </reference>
          <reference field="13" count="2">
            <x v="0"/>
            <x v="1"/>
          </reference>
        </references>
      </pivotArea>
    </format>
    <format dxfId="202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"/>
          </reference>
          <reference field="13" count="2">
            <x v="0"/>
            <x v="1"/>
          </reference>
        </references>
      </pivotArea>
    </format>
    <format dxfId="202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"/>
          </reference>
          <reference field="13" count="2">
            <x v="0"/>
            <x v="1"/>
          </reference>
        </references>
      </pivotArea>
    </format>
    <format dxfId="202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"/>
          </reference>
          <reference field="13" count="2">
            <x v="0"/>
            <x v="1"/>
          </reference>
        </references>
      </pivotArea>
    </format>
    <format dxfId="202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"/>
          </reference>
          <reference field="13" count="2">
            <x v="0"/>
            <x v="1"/>
          </reference>
        </references>
      </pivotArea>
    </format>
    <format dxfId="202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"/>
          </reference>
          <reference field="13" count="2">
            <x v="0"/>
            <x v="1"/>
          </reference>
        </references>
      </pivotArea>
    </format>
    <format dxfId="201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"/>
          </reference>
          <reference field="13" count="2">
            <x v="0"/>
            <x v="1"/>
          </reference>
        </references>
      </pivotArea>
    </format>
    <format dxfId="201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1"/>
          </reference>
          <reference field="13" count="2">
            <x v="0"/>
            <x v="1"/>
          </reference>
        </references>
      </pivotArea>
    </format>
    <format dxfId="201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2"/>
          </reference>
          <reference field="13" count="2">
            <x v="0"/>
            <x v="1"/>
          </reference>
        </references>
      </pivotArea>
    </format>
    <format dxfId="201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"/>
          </reference>
          <reference field="13" count="1">
            <x v="0"/>
          </reference>
        </references>
      </pivotArea>
    </format>
    <format dxfId="201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1"/>
          </reference>
          <reference field="13" count="1">
            <x v="1"/>
          </reference>
        </references>
      </pivotArea>
    </format>
    <format dxfId="201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1"/>
          </reference>
          <reference field="13" count="1">
            <x v="0"/>
          </reference>
        </references>
      </pivotArea>
    </format>
    <format dxfId="2013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3"/>
          </reference>
          <reference field="13" count="1">
            <x v="1"/>
          </reference>
        </references>
      </pivotArea>
    </format>
    <format dxfId="2012">
      <pivotArea dataOnly="0" labelOnly="1" outline="0" fieldPosition="0">
        <references count="3">
          <reference field="4" count="1" selected="0">
            <x v="6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2011">
      <pivotArea dataOnly="0" labelOnly="1" outline="0" fieldPosition="0">
        <references count="3">
          <reference field="4" count="1" selected="0">
            <x v="7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2010">
      <pivotArea dataOnly="0" labelOnly="1" outline="0" fieldPosition="0">
        <references count="3">
          <reference field="4" count="1" selected="0">
            <x v="8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2009">
      <pivotArea dataOnly="0" labelOnly="1" outline="0" fieldPosition="0">
        <references count="3">
          <reference field="4" count="1" selected="0">
            <x v="9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2008">
      <pivotArea dataOnly="0" labelOnly="1" outline="0" fieldPosition="0">
        <references count="3">
          <reference field="4" count="1" selected="0">
            <x v="10"/>
          </reference>
          <reference field="5" count="1" selected="0">
            <x v="13"/>
          </reference>
          <reference field="13" count="1">
            <x v="0"/>
          </reference>
        </references>
      </pivotArea>
    </format>
    <format dxfId="2007">
      <pivotArea dataOnly="0" labelOnly="1" outline="0" fieldPosition="0">
        <references count="3">
          <reference field="4" count="1" selected="0">
            <x v="12"/>
          </reference>
          <reference field="5" count="1" selected="0">
            <x v="13"/>
          </reference>
          <reference field="13" count="1">
            <x v="1"/>
          </reference>
        </references>
      </pivotArea>
    </format>
    <format dxfId="2006">
      <pivotArea dataOnly="0" labelOnly="1" outline="0" fieldPosition="0">
        <references count="3">
          <reference field="4" count="1" selected="0">
            <x v="13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2005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"/>
          </reference>
          <reference field="7" count="3">
            <x v="3"/>
            <x v="8"/>
            <x v="17"/>
          </reference>
          <reference field="13" count="1" selected="0">
            <x v="0"/>
          </reference>
        </references>
      </pivotArea>
    </format>
    <format dxfId="2004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"/>
          </reference>
          <reference field="7" count="3">
            <x v="2"/>
            <x v="6"/>
            <x v="27"/>
          </reference>
          <reference field="13" count="1" selected="0">
            <x v="1"/>
          </reference>
        </references>
      </pivotArea>
    </format>
    <format dxfId="2003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3"/>
          </reference>
          <reference field="7" count="4">
            <x v="3"/>
            <x v="8"/>
            <x v="15"/>
            <x v="17"/>
          </reference>
          <reference field="13" count="1" selected="0">
            <x v="0"/>
          </reference>
        </references>
      </pivotArea>
    </format>
    <format dxfId="2002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3"/>
          </reference>
          <reference field="7" count="6">
            <x v="6"/>
            <x v="10"/>
            <x v="16"/>
            <x v="19"/>
            <x v="22"/>
            <x v="27"/>
          </reference>
          <reference field="13" count="1" selected="0">
            <x v="1"/>
          </reference>
        </references>
      </pivotArea>
    </format>
    <format dxfId="2001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4"/>
          </reference>
          <reference field="7" count="3">
            <x v="3"/>
            <x v="8"/>
            <x v="15"/>
          </reference>
          <reference field="13" count="1" selected="0">
            <x v="0"/>
          </reference>
        </references>
      </pivotArea>
    </format>
    <format dxfId="2000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4"/>
          </reference>
          <reference field="7" count="7">
            <x v="2"/>
            <x v="5"/>
            <x v="6"/>
            <x v="10"/>
            <x v="19"/>
            <x v="22"/>
            <x v="27"/>
          </reference>
          <reference field="13" count="1" selected="0">
            <x v="1"/>
          </reference>
        </references>
      </pivotArea>
    </format>
    <format dxfId="1999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5"/>
          </reference>
          <reference field="7" count="2">
            <x v="3"/>
            <x v="17"/>
          </reference>
          <reference field="13" count="1" selected="0">
            <x v="0"/>
          </reference>
        </references>
      </pivotArea>
    </format>
    <format dxfId="1998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5"/>
          </reference>
          <reference field="7" count="5">
            <x v="6"/>
            <x v="7"/>
            <x v="19"/>
            <x v="22"/>
            <x v="30"/>
          </reference>
          <reference field="13" count="1" selected="0">
            <x v="1"/>
          </reference>
        </references>
      </pivotArea>
    </format>
    <format dxfId="1997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6"/>
          </reference>
          <reference field="7" count="1">
            <x v="14"/>
          </reference>
          <reference field="13" count="1" selected="0">
            <x v="0"/>
          </reference>
        </references>
      </pivotArea>
    </format>
    <format dxfId="1996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6"/>
          </reference>
          <reference field="7" count="3">
            <x v="2"/>
            <x v="6"/>
            <x v="27"/>
          </reference>
          <reference field="13" count="1" selected="0">
            <x v="1"/>
          </reference>
        </references>
      </pivotArea>
    </format>
    <format dxfId="1995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7"/>
          </reference>
          <reference field="7" count="2">
            <x v="0"/>
            <x v="18"/>
          </reference>
          <reference field="13" count="1" selected="0">
            <x v="0"/>
          </reference>
        </references>
      </pivotArea>
    </format>
    <format dxfId="1994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7"/>
          </reference>
          <reference field="7" count="10">
            <x v="2"/>
            <x v="5"/>
            <x v="6"/>
            <x v="7"/>
            <x v="12"/>
            <x v="19"/>
            <x v="20"/>
            <x v="22"/>
            <x v="27"/>
            <x v="30"/>
          </reference>
          <reference field="13" count="1" selected="0">
            <x v="1"/>
          </reference>
        </references>
      </pivotArea>
    </format>
    <format dxfId="1993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8"/>
          </reference>
          <reference field="7" count="5">
            <x v="0"/>
            <x v="4"/>
            <x v="9"/>
            <x v="15"/>
            <x v="29"/>
          </reference>
          <reference field="13" count="1" selected="0">
            <x v="0"/>
          </reference>
        </references>
      </pivotArea>
    </format>
    <format dxfId="1992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8"/>
          </reference>
          <reference field="7" count="10">
            <x v="6"/>
            <x v="7"/>
            <x v="13"/>
            <x v="19"/>
            <x v="20"/>
            <x v="21"/>
            <x v="22"/>
            <x v="24"/>
            <x v="27"/>
            <x v="30"/>
          </reference>
          <reference field="13" count="1" selected="0">
            <x v="1"/>
          </reference>
        </references>
      </pivotArea>
    </format>
    <format dxfId="1991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1"/>
          </reference>
          <reference field="7" count="3">
            <x v="0"/>
            <x v="15"/>
            <x v="29"/>
          </reference>
          <reference field="13" count="1" selected="0">
            <x v="0"/>
          </reference>
        </references>
      </pivotArea>
    </format>
    <format dxfId="1990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1"/>
          </reference>
          <reference field="7" count="5">
            <x v="7"/>
            <x v="12"/>
            <x v="19"/>
            <x v="22"/>
            <x v="30"/>
          </reference>
          <reference field="13" count="1" selected="0">
            <x v="1"/>
          </reference>
        </references>
      </pivotArea>
    </format>
    <format dxfId="1989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2"/>
          </reference>
          <reference field="7" count="3">
            <x v="0"/>
            <x v="4"/>
            <x v="9"/>
          </reference>
          <reference field="13" count="1" selected="0">
            <x v="0"/>
          </reference>
        </references>
      </pivotArea>
    </format>
    <format dxfId="1988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2"/>
          </reference>
          <reference field="7" count="7">
            <x v="6"/>
            <x v="7"/>
            <x v="12"/>
            <x v="19"/>
            <x v="22"/>
            <x v="24"/>
            <x v="27"/>
          </reference>
          <reference field="13" count="1" selected="0">
            <x v="1"/>
          </reference>
        </references>
      </pivotArea>
    </format>
    <format dxfId="1987">
      <pivotArea dataOnly="0" labelOnly="1" outline="0" fieldPosition="0">
        <references count="4">
          <reference field="4" count="1" selected="0">
            <x v="1"/>
          </reference>
          <reference field="5" count="1" selected="0">
            <x v="0"/>
          </reference>
          <reference field="7" count="8">
            <x v="1"/>
            <x v="6"/>
            <x v="7"/>
            <x v="12"/>
            <x v="19"/>
            <x v="24"/>
            <x v="26"/>
            <x v="27"/>
          </reference>
          <reference field="13" count="1" selected="0">
            <x v="1"/>
          </reference>
        </references>
      </pivotArea>
    </format>
    <format dxfId="1986">
      <pivotArea dataOnly="0" labelOnly="1" outline="0" fieldPosition="0">
        <references count="4">
          <reference field="4" count="1" selected="0">
            <x v="2"/>
          </reference>
          <reference field="5" count="1" selected="0">
            <x v="2"/>
          </reference>
          <reference field="7" count="1">
            <x v="17"/>
          </reference>
          <reference field="13" count="1" selected="0">
            <x v="0"/>
          </reference>
        </references>
      </pivotArea>
    </format>
    <format dxfId="1985">
      <pivotArea dataOnly="0" labelOnly="1" outline="0" fieldPosition="0">
        <references count="4">
          <reference field="4" count="1" selected="0">
            <x v="3"/>
          </reference>
          <reference field="5" count="1" selected="0">
            <x v="10"/>
          </reference>
          <reference field="7" count="1">
            <x v="29"/>
          </reference>
          <reference field="13" count="1" selected="0">
            <x v="0"/>
          </reference>
        </references>
      </pivotArea>
    </format>
    <format dxfId="1984">
      <pivotArea dataOnly="0" labelOnly="1" outline="0" fieldPosition="0">
        <references count="4">
          <reference field="4" count="1" selected="0">
            <x v="3"/>
          </reference>
          <reference field="5" count="1" selected="0">
            <x v="11"/>
          </reference>
          <reference field="7" count="2">
            <x v="19"/>
            <x v="22"/>
          </reference>
          <reference field="13" count="1" selected="0">
            <x v="1"/>
          </reference>
        </references>
      </pivotArea>
    </format>
    <format dxfId="1983">
      <pivotArea dataOnly="0" labelOnly="1" outline="0" fieldPosition="0">
        <references count="4">
          <reference field="4" count="1" selected="0">
            <x v="4"/>
          </reference>
          <reference field="5" count="1" selected="0">
            <x v="11"/>
          </reference>
          <reference field="7" count="1">
            <x v="14"/>
          </reference>
          <reference field="13" count="1" selected="0">
            <x v="0"/>
          </reference>
        </references>
      </pivotArea>
    </format>
    <format dxfId="1982">
      <pivotArea dataOnly="0" labelOnly="1" outline="0" fieldPosition="0">
        <references count="4">
          <reference field="4" count="1" selected="0">
            <x v="5"/>
          </reference>
          <reference field="5" count="1" selected="0">
            <x v="13"/>
          </reference>
          <reference field="7" count="2">
            <x v="3"/>
            <x v="17"/>
          </reference>
          <reference field="13" count="1" selected="0">
            <x v="0"/>
          </reference>
        </references>
      </pivotArea>
    </format>
    <format dxfId="1981">
      <pivotArea dataOnly="0" labelOnly="1" outline="0" fieldPosition="0">
        <references count="4">
          <reference field="4" count="1" selected="0">
            <x v="5"/>
          </reference>
          <reference field="5" count="1" selected="0">
            <x v="13"/>
          </reference>
          <reference field="7" count="3">
            <x v="10"/>
            <x v="23"/>
            <x v="28"/>
          </reference>
          <reference field="13" count="1" selected="0">
            <x v="1"/>
          </reference>
        </references>
      </pivotArea>
    </format>
    <format dxfId="1980">
      <pivotArea dataOnly="0" labelOnly="1" outline="0" fieldPosition="0">
        <references count="4">
          <reference field="4" count="1" selected="0">
            <x v="6"/>
          </reference>
          <reference field="5" count="1" selected="0">
            <x v="13"/>
          </reference>
          <reference field="7" count="3">
            <x v="3"/>
            <x v="8"/>
            <x v="17"/>
          </reference>
          <reference field="13" count="1" selected="0">
            <x v="0"/>
          </reference>
        </references>
      </pivotArea>
    </format>
    <format dxfId="1979">
      <pivotArea dataOnly="0" labelOnly="1" outline="0" fieldPosition="0">
        <references count="4">
          <reference field="4" count="1" selected="0">
            <x v="6"/>
          </reference>
          <reference field="5" count="1" selected="0">
            <x v="13"/>
          </reference>
          <reference field="7" count="4">
            <x v="10"/>
            <x v="11"/>
            <x v="25"/>
            <x v="28"/>
          </reference>
          <reference field="13" count="1" selected="0">
            <x v="1"/>
          </reference>
        </references>
      </pivotArea>
    </format>
    <format dxfId="1978">
      <pivotArea dataOnly="0" labelOnly="1" outline="0" fieldPosition="0">
        <references count="4">
          <reference field="4" count="1" selected="0">
            <x v="7"/>
          </reference>
          <reference field="5" count="1" selected="0">
            <x v="13"/>
          </reference>
          <reference field="7" count="2">
            <x v="3"/>
            <x v="17"/>
          </reference>
          <reference field="13" count="1" selected="0">
            <x v="0"/>
          </reference>
        </references>
      </pivotArea>
    </format>
    <format dxfId="1977">
      <pivotArea dataOnly="0" labelOnly="1" outline="0" fieldPosition="0">
        <references count="4">
          <reference field="4" count="1" selected="0">
            <x v="7"/>
          </reference>
          <reference field="5" count="1" selected="0">
            <x v="13"/>
          </reference>
          <reference field="7" count="2">
            <x v="10"/>
            <x v="11"/>
          </reference>
          <reference field="13" count="1" selected="0">
            <x v="1"/>
          </reference>
        </references>
      </pivotArea>
    </format>
    <format dxfId="1976">
      <pivotArea dataOnly="0" labelOnly="1" outline="0" fieldPosition="0">
        <references count="4">
          <reference field="4" count="1" selected="0">
            <x v="8"/>
          </reference>
          <reference field="5" count="1" selected="0">
            <x v="13"/>
          </reference>
          <reference field="7" count="4">
            <x v="3"/>
            <x v="8"/>
            <x v="14"/>
            <x v="17"/>
          </reference>
          <reference field="13" count="1" selected="0">
            <x v="0"/>
          </reference>
        </references>
      </pivotArea>
    </format>
    <format dxfId="1975">
      <pivotArea dataOnly="0" labelOnly="1" outline="0" fieldPosition="0">
        <references count="4">
          <reference field="4" count="1" selected="0">
            <x v="8"/>
          </reference>
          <reference field="5" count="1" selected="0">
            <x v="13"/>
          </reference>
          <reference field="7" count="6">
            <x v="10"/>
            <x v="11"/>
            <x v="12"/>
            <x v="23"/>
            <x v="27"/>
            <x v="28"/>
          </reference>
          <reference field="13" count="1" selected="0">
            <x v="1"/>
          </reference>
        </references>
      </pivotArea>
    </format>
    <format dxfId="1974">
      <pivotArea dataOnly="0" labelOnly="1" outline="0" fieldPosition="0">
        <references count="4">
          <reference field="4" count="1" selected="0">
            <x v="9"/>
          </reference>
          <reference field="5" count="1" selected="0">
            <x v="13"/>
          </reference>
          <reference field="7" count="4">
            <x v="3"/>
            <x v="8"/>
            <x v="15"/>
            <x v="17"/>
          </reference>
          <reference field="13" count="1" selected="0">
            <x v="0"/>
          </reference>
        </references>
      </pivotArea>
    </format>
    <format dxfId="1973">
      <pivotArea dataOnly="0" labelOnly="1" outline="0" fieldPosition="0">
        <references count="4">
          <reference field="4" count="1" selected="0">
            <x v="9"/>
          </reference>
          <reference field="5" count="1" selected="0">
            <x v="13"/>
          </reference>
          <reference field="7" count="2">
            <x v="19"/>
            <x v="27"/>
          </reference>
          <reference field="13" count="1" selected="0">
            <x v="1"/>
          </reference>
        </references>
      </pivotArea>
    </format>
    <format dxfId="1972">
      <pivotArea dataOnly="0" labelOnly="1" outline="0" fieldPosition="0">
        <references count="4">
          <reference field="4" count="1" selected="0">
            <x v="10"/>
          </reference>
          <reference field="5" count="1" selected="0">
            <x v="13"/>
          </reference>
          <reference field="7" count="1">
            <x v="17"/>
          </reference>
          <reference field="13" count="1" selected="0">
            <x v="0"/>
          </reference>
        </references>
      </pivotArea>
    </format>
    <format dxfId="1971">
      <pivotArea dataOnly="0" labelOnly="1" outline="0" fieldPosition="0">
        <references count="4">
          <reference field="4" count="1" selected="0">
            <x v="12"/>
          </reference>
          <reference field="5" count="1" selected="0">
            <x v="13"/>
          </reference>
          <reference field="7" count="3">
            <x v="3"/>
            <x v="8"/>
            <x v="17"/>
          </reference>
          <reference field="13" count="1" selected="0">
            <x v="0"/>
          </reference>
        </references>
      </pivotArea>
    </format>
    <format dxfId="1970">
      <pivotArea dataOnly="0" labelOnly="1" outline="0" fieldPosition="0">
        <references count="4">
          <reference field="4" count="1" selected="0">
            <x v="12"/>
          </reference>
          <reference field="5" count="1" selected="0">
            <x v="13"/>
          </reference>
          <reference field="7" count="6">
            <x v="10"/>
            <x v="11"/>
            <x v="12"/>
            <x v="19"/>
            <x v="27"/>
            <x v="28"/>
          </reference>
          <reference field="13" count="1" selected="0">
            <x v="1"/>
          </reference>
        </references>
      </pivotArea>
    </format>
    <format dxfId="1969">
      <pivotArea dataOnly="0" labelOnly="1" outline="0" fieldPosition="0">
        <references count="4">
          <reference field="4" count="1" selected="0">
            <x v="13"/>
          </reference>
          <reference field="5" count="1" selected="0">
            <x v="13"/>
          </reference>
          <reference field="7" count="3">
            <x v="3"/>
            <x v="8"/>
            <x v="17"/>
          </reference>
          <reference field="13" count="1" selected="0">
            <x v="0"/>
          </reference>
        </references>
      </pivotArea>
    </format>
    <format dxfId="1968">
      <pivotArea dataOnly="0" labelOnly="1" outline="0" fieldPosition="0">
        <references count="4">
          <reference field="4" count="1" selected="0">
            <x v="13"/>
          </reference>
          <reference field="5" count="1" selected="0">
            <x v="13"/>
          </reference>
          <reference field="7" count="2">
            <x v="19"/>
            <x v="27"/>
          </reference>
          <reference field="13" count="1" selected="0">
            <x v="1"/>
          </reference>
        </references>
      </pivotArea>
    </format>
    <format dxfId="1967">
      <pivotArea grandCol="1" outline="0" collapsedLevelsAreSubtotals="1" fieldPosition="0"/>
    </format>
    <format dxfId="1966">
      <pivotArea outline="0" collapsedLevelsAreSubtotals="1" fieldPosition="0"/>
    </format>
    <format dxfId="1965">
      <pivotArea dataOnly="0" labelOnly="1" outline="0" fieldPosition="0">
        <references count="1">
          <reference field="4" count="0"/>
        </references>
      </pivotArea>
    </format>
    <format dxfId="1964">
      <pivotArea dataOnly="0" labelOnly="1" outline="0" fieldPosition="0">
        <references count="2">
          <reference field="4" count="1" selected="0">
            <x v="0"/>
          </reference>
          <reference field="5" count="9">
            <x v="1"/>
            <x v="3"/>
            <x v="4"/>
            <x v="5"/>
            <x v="6"/>
            <x v="7"/>
            <x v="8"/>
            <x v="11"/>
            <x v="12"/>
          </reference>
        </references>
      </pivotArea>
    </format>
    <format dxfId="1963">
      <pivotArea dataOnly="0" labelOnly="1" outline="0" fieldPosition="0">
        <references count="2">
          <reference field="4" count="1" selected="0">
            <x v="1"/>
          </reference>
          <reference field="5" count="1">
            <x v="0"/>
          </reference>
        </references>
      </pivotArea>
    </format>
    <format dxfId="1962">
      <pivotArea dataOnly="0" labelOnly="1" outline="0" fieldPosition="0">
        <references count="2">
          <reference field="4" count="1" selected="0">
            <x v="2"/>
          </reference>
          <reference field="5" count="1">
            <x v="2"/>
          </reference>
        </references>
      </pivotArea>
    </format>
    <format dxfId="1961">
      <pivotArea dataOnly="0" labelOnly="1" outline="0" fieldPosition="0">
        <references count="2">
          <reference field="4" count="1" selected="0">
            <x v="3"/>
          </reference>
          <reference field="5" count="2">
            <x v="10"/>
            <x v="11"/>
          </reference>
        </references>
      </pivotArea>
    </format>
    <format dxfId="1960">
      <pivotArea dataOnly="0" labelOnly="1" outline="0" fieldPosition="0">
        <references count="2">
          <reference field="4" count="1" selected="0">
            <x v="5"/>
          </reference>
          <reference field="5" count="1">
            <x v="13"/>
          </reference>
        </references>
      </pivotArea>
    </format>
    <format dxfId="195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"/>
          </reference>
          <reference field="13" count="2">
            <x v="0"/>
            <x v="1"/>
          </reference>
        </references>
      </pivotArea>
    </format>
    <format dxfId="195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"/>
          </reference>
          <reference field="13" count="2">
            <x v="0"/>
            <x v="1"/>
          </reference>
        </references>
      </pivotArea>
    </format>
    <format dxfId="195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"/>
          </reference>
          <reference field="13" count="2">
            <x v="0"/>
            <x v="1"/>
          </reference>
        </references>
      </pivotArea>
    </format>
    <format dxfId="195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"/>
          </reference>
          <reference field="13" count="2">
            <x v="0"/>
            <x v="1"/>
          </reference>
        </references>
      </pivotArea>
    </format>
    <format dxfId="195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"/>
          </reference>
          <reference field="13" count="2">
            <x v="0"/>
            <x v="1"/>
          </reference>
        </references>
      </pivotArea>
    </format>
    <format dxfId="195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"/>
          </reference>
          <reference field="13" count="2">
            <x v="0"/>
            <x v="1"/>
          </reference>
        </references>
      </pivotArea>
    </format>
    <format dxfId="195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"/>
          </reference>
          <reference field="13" count="2">
            <x v="0"/>
            <x v="1"/>
          </reference>
        </references>
      </pivotArea>
    </format>
    <format dxfId="195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1"/>
          </reference>
          <reference field="13" count="2">
            <x v="0"/>
            <x v="1"/>
          </reference>
        </references>
      </pivotArea>
    </format>
    <format dxfId="195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2"/>
          </reference>
          <reference field="13" count="2">
            <x v="0"/>
            <x v="1"/>
          </reference>
        </references>
      </pivotArea>
    </format>
    <format dxfId="195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"/>
          </reference>
          <reference field="13" count="1">
            <x v="0"/>
          </reference>
        </references>
      </pivotArea>
    </format>
    <format dxfId="194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1"/>
          </reference>
          <reference field="13" count="1">
            <x v="1"/>
          </reference>
        </references>
      </pivotArea>
    </format>
    <format dxfId="194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1"/>
          </reference>
          <reference field="13" count="1">
            <x v="0"/>
          </reference>
        </references>
      </pivotArea>
    </format>
    <format dxfId="1947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3"/>
          </reference>
          <reference field="13" count="1">
            <x v="1"/>
          </reference>
        </references>
      </pivotArea>
    </format>
    <format dxfId="1946">
      <pivotArea dataOnly="0" labelOnly="1" outline="0" fieldPosition="0">
        <references count="3">
          <reference field="4" count="1" selected="0">
            <x v="6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1945">
      <pivotArea dataOnly="0" labelOnly="1" outline="0" fieldPosition="0">
        <references count="3">
          <reference field="4" count="1" selected="0">
            <x v="7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1944">
      <pivotArea dataOnly="0" labelOnly="1" outline="0" fieldPosition="0">
        <references count="3">
          <reference field="4" count="1" selected="0">
            <x v="8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1943">
      <pivotArea dataOnly="0" labelOnly="1" outline="0" fieldPosition="0">
        <references count="3">
          <reference field="4" count="1" selected="0">
            <x v="9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1942">
      <pivotArea dataOnly="0" labelOnly="1" outline="0" fieldPosition="0">
        <references count="3">
          <reference field="4" count="1" selected="0">
            <x v="10"/>
          </reference>
          <reference field="5" count="1" selected="0">
            <x v="13"/>
          </reference>
          <reference field="13" count="1">
            <x v="0"/>
          </reference>
        </references>
      </pivotArea>
    </format>
    <format dxfId="1941">
      <pivotArea dataOnly="0" labelOnly="1" outline="0" fieldPosition="0">
        <references count="3">
          <reference field="4" count="1" selected="0">
            <x v="12"/>
          </reference>
          <reference field="5" count="1" selected="0">
            <x v="13"/>
          </reference>
          <reference field="13" count="1">
            <x v="1"/>
          </reference>
        </references>
      </pivotArea>
    </format>
    <format dxfId="1940">
      <pivotArea dataOnly="0" labelOnly="1" outline="0" fieldPosition="0">
        <references count="3">
          <reference field="4" count="1" selected="0">
            <x v="13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1939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"/>
          </reference>
          <reference field="7" count="3">
            <x v="3"/>
            <x v="8"/>
            <x v="17"/>
          </reference>
          <reference field="13" count="1" selected="0">
            <x v="0"/>
          </reference>
        </references>
      </pivotArea>
    </format>
    <format dxfId="1938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"/>
          </reference>
          <reference field="7" count="3">
            <x v="2"/>
            <x v="6"/>
            <x v="27"/>
          </reference>
          <reference field="13" count="1" selected="0">
            <x v="1"/>
          </reference>
        </references>
      </pivotArea>
    </format>
    <format dxfId="1937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3"/>
          </reference>
          <reference field="7" count="4">
            <x v="3"/>
            <x v="8"/>
            <x v="15"/>
            <x v="17"/>
          </reference>
          <reference field="13" count="1" selected="0">
            <x v="0"/>
          </reference>
        </references>
      </pivotArea>
    </format>
    <format dxfId="1936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3"/>
          </reference>
          <reference field="7" count="6">
            <x v="6"/>
            <x v="10"/>
            <x v="16"/>
            <x v="19"/>
            <x v="22"/>
            <x v="27"/>
          </reference>
          <reference field="13" count="1" selected="0">
            <x v="1"/>
          </reference>
        </references>
      </pivotArea>
    </format>
    <format dxfId="1935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4"/>
          </reference>
          <reference field="7" count="3">
            <x v="3"/>
            <x v="8"/>
            <x v="15"/>
          </reference>
          <reference field="13" count="1" selected="0">
            <x v="0"/>
          </reference>
        </references>
      </pivotArea>
    </format>
    <format dxfId="1934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4"/>
          </reference>
          <reference field="7" count="7">
            <x v="2"/>
            <x v="5"/>
            <x v="6"/>
            <x v="10"/>
            <x v="19"/>
            <x v="22"/>
            <x v="27"/>
          </reference>
          <reference field="13" count="1" selected="0">
            <x v="1"/>
          </reference>
        </references>
      </pivotArea>
    </format>
    <format dxfId="1933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5"/>
          </reference>
          <reference field="7" count="2">
            <x v="3"/>
            <x v="17"/>
          </reference>
          <reference field="13" count="1" selected="0">
            <x v="0"/>
          </reference>
        </references>
      </pivotArea>
    </format>
    <format dxfId="1932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5"/>
          </reference>
          <reference field="7" count="5">
            <x v="6"/>
            <x v="7"/>
            <x v="19"/>
            <x v="22"/>
            <x v="30"/>
          </reference>
          <reference field="13" count="1" selected="0">
            <x v="1"/>
          </reference>
        </references>
      </pivotArea>
    </format>
    <format dxfId="1931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6"/>
          </reference>
          <reference field="7" count="1">
            <x v="14"/>
          </reference>
          <reference field="13" count="1" selected="0">
            <x v="0"/>
          </reference>
        </references>
      </pivotArea>
    </format>
    <format dxfId="1930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6"/>
          </reference>
          <reference field="7" count="3">
            <x v="2"/>
            <x v="6"/>
            <x v="27"/>
          </reference>
          <reference field="13" count="1" selected="0">
            <x v="1"/>
          </reference>
        </references>
      </pivotArea>
    </format>
    <format dxfId="1929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7"/>
          </reference>
          <reference field="7" count="2">
            <x v="0"/>
            <x v="18"/>
          </reference>
          <reference field="13" count="1" selected="0">
            <x v="0"/>
          </reference>
        </references>
      </pivotArea>
    </format>
    <format dxfId="1928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7"/>
          </reference>
          <reference field="7" count="10">
            <x v="2"/>
            <x v="5"/>
            <x v="6"/>
            <x v="7"/>
            <x v="12"/>
            <x v="19"/>
            <x v="20"/>
            <x v="22"/>
            <x v="27"/>
            <x v="30"/>
          </reference>
          <reference field="13" count="1" selected="0">
            <x v="1"/>
          </reference>
        </references>
      </pivotArea>
    </format>
    <format dxfId="1927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8"/>
          </reference>
          <reference field="7" count="5">
            <x v="0"/>
            <x v="4"/>
            <x v="9"/>
            <x v="15"/>
            <x v="29"/>
          </reference>
          <reference field="13" count="1" selected="0">
            <x v="0"/>
          </reference>
        </references>
      </pivotArea>
    </format>
    <format dxfId="1926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8"/>
          </reference>
          <reference field="7" count="10">
            <x v="6"/>
            <x v="7"/>
            <x v="13"/>
            <x v="19"/>
            <x v="20"/>
            <x v="21"/>
            <x v="22"/>
            <x v="24"/>
            <x v="27"/>
            <x v="30"/>
          </reference>
          <reference field="13" count="1" selected="0">
            <x v="1"/>
          </reference>
        </references>
      </pivotArea>
    </format>
    <format dxfId="1925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1"/>
          </reference>
          <reference field="7" count="3">
            <x v="0"/>
            <x v="15"/>
            <x v="29"/>
          </reference>
          <reference field="13" count="1" selected="0">
            <x v="0"/>
          </reference>
        </references>
      </pivotArea>
    </format>
    <format dxfId="1924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1"/>
          </reference>
          <reference field="7" count="5">
            <x v="7"/>
            <x v="12"/>
            <x v="19"/>
            <x v="22"/>
            <x v="30"/>
          </reference>
          <reference field="13" count="1" selected="0">
            <x v="1"/>
          </reference>
        </references>
      </pivotArea>
    </format>
    <format dxfId="1923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2"/>
          </reference>
          <reference field="7" count="3">
            <x v="0"/>
            <x v="4"/>
            <x v="9"/>
          </reference>
          <reference field="13" count="1" selected="0">
            <x v="0"/>
          </reference>
        </references>
      </pivotArea>
    </format>
    <format dxfId="1922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2"/>
          </reference>
          <reference field="7" count="7">
            <x v="6"/>
            <x v="7"/>
            <x v="12"/>
            <x v="19"/>
            <x v="22"/>
            <x v="24"/>
            <x v="27"/>
          </reference>
          <reference field="13" count="1" selected="0">
            <x v="1"/>
          </reference>
        </references>
      </pivotArea>
    </format>
    <format dxfId="1921">
      <pivotArea dataOnly="0" labelOnly="1" outline="0" fieldPosition="0">
        <references count="4">
          <reference field="4" count="1" selected="0">
            <x v="1"/>
          </reference>
          <reference field="5" count="1" selected="0">
            <x v="0"/>
          </reference>
          <reference field="7" count="8">
            <x v="1"/>
            <x v="6"/>
            <x v="7"/>
            <x v="12"/>
            <x v="19"/>
            <x v="24"/>
            <x v="26"/>
            <x v="27"/>
          </reference>
          <reference field="13" count="1" selected="0">
            <x v="1"/>
          </reference>
        </references>
      </pivotArea>
    </format>
    <format dxfId="1920">
      <pivotArea dataOnly="0" labelOnly="1" outline="0" fieldPosition="0">
        <references count="4">
          <reference field="4" count="1" selected="0">
            <x v="2"/>
          </reference>
          <reference field="5" count="1" selected="0">
            <x v="2"/>
          </reference>
          <reference field="7" count="1">
            <x v="17"/>
          </reference>
          <reference field="13" count="1" selected="0">
            <x v="0"/>
          </reference>
        </references>
      </pivotArea>
    </format>
    <format dxfId="1919">
      <pivotArea dataOnly="0" labelOnly="1" outline="0" fieldPosition="0">
        <references count="4">
          <reference field="4" count="1" selected="0">
            <x v="3"/>
          </reference>
          <reference field="5" count="1" selected="0">
            <x v="10"/>
          </reference>
          <reference field="7" count="1">
            <x v="29"/>
          </reference>
          <reference field="13" count="1" selected="0">
            <x v="0"/>
          </reference>
        </references>
      </pivotArea>
    </format>
    <format dxfId="1918">
      <pivotArea dataOnly="0" labelOnly="1" outline="0" fieldPosition="0">
        <references count="4">
          <reference field="4" count="1" selected="0">
            <x v="3"/>
          </reference>
          <reference field="5" count="1" selected="0">
            <x v="11"/>
          </reference>
          <reference field="7" count="2">
            <x v="19"/>
            <x v="22"/>
          </reference>
          <reference field="13" count="1" selected="0">
            <x v="1"/>
          </reference>
        </references>
      </pivotArea>
    </format>
    <format dxfId="1917">
      <pivotArea dataOnly="0" labelOnly="1" outline="0" fieldPosition="0">
        <references count="4">
          <reference field="4" count="1" selected="0">
            <x v="4"/>
          </reference>
          <reference field="5" count="1" selected="0">
            <x v="11"/>
          </reference>
          <reference field="7" count="1">
            <x v="14"/>
          </reference>
          <reference field="13" count="1" selected="0">
            <x v="0"/>
          </reference>
        </references>
      </pivotArea>
    </format>
    <format dxfId="1916">
      <pivotArea dataOnly="0" labelOnly="1" outline="0" fieldPosition="0">
        <references count="4">
          <reference field="4" count="1" selected="0">
            <x v="5"/>
          </reference>
          <reference field="5" count="1" selected="0">
            <x v="13"/>
          </reference>
          <reference field="7" count="2">
            <x v="3"/>
            <x v="17"/>
          </reference>
          <reference field="13" count="1" selected="0">
            <x v="0"/>
          </reference>
        </references>
      </pivotArea>
    </format>
    <format dxfId="1915">
      <pivotArea dataOnly="0" labelOnly="1" outline="0" fieldPosition="0">
        <references count="4">
          <reference field="4" count="1" selected="0">
            <x v="5"/>
          </reference>
          <reference field="5" count="1" selected="0">
            <x v="13"/>
          </reference>
          <reference field="7" count="3">
            <x v="10"/>
            <x v="23"/>
            <x v="28"/>
          </reference>
          <reference field="13" count="1" selected="0">
            <x v="1"/>
          </reference>
        </references>
      </pivotArea>
    </format>
    <format dxfId="1914">
      <pivotArea dataOnly="0" labelOnly="1" outline="0" fieldPosition="0">
        <references count="4">
          <reference field="4" count="1" selected="0">
            <x v="6"/>
          </reference>
          <reference field="5" count="1" selected="0">
            <x v="13"/>
          </reference>
          <reference field="7" count="3">
            <x v="3"/>
            <x v="8"/>
            <x v="17"/>
          </reference>
          <reference field="13" count="1" selected="0">
            <x v="0"/>
          </reference>
        </references>
      </pivotArea>
    </format>
    <format dxfId="1913">
      <pivotArea dataOnly="0" labelOnly="1" outline="0" fieldPosition="0">
        <references count="4">
          <reference field="4" count="1" selected="0">
            <x v="6"/>
          </reference>
          <reference field="5" count="1" selected="0">
            <x v="13"/>
          </reference>
          <reference field="7" count="4">
            <x v="10"/>
            <x v="11"/>
            <x v="25"/>
            <x v="28"/>
          </reference>
          <reference field="13" count="1" selected="0">
            <x v="1"/>
          </reference>
        </references>
      </pivotArea>
    </format>
    <format dxfId="1912">
      <pivotArea dataOnly="0" labelOnly="1" outline="0" fieldPosition="0">
        <references count="4">
          <reference field="4" count="1" selected="0">
            <x v="7"/>
          </reference>
          <reference field="5" count="1" selected="0">
            <x v="13"/>
          </reference>
          <reference field="7" count="2">
            <x v="3"/>
            <x v="17"/>
          </reference>
          <reference field="13" count="1" selected="0">
            <x v="0"/>
          </reference>
        </references>
      </pivotArea>
    </format>
    <format dxfId="1911">
      <pivotArea dataOnly="0" labelOnly="1" outline="0" fieldPosition="0">
        <references count="4">
          <reference field="4" count="1" selected="0">
            <x v="7"/>
          </reference>
          <reference field="5" count="1" selected="0">
            <x v="13"/>
          </reference>
          <reference field="7" count="2">
            <x v="10"/>
            <x v="11"/>
          </reference>
          <reference field="13" count="1" selected="0">
            <x v="1"/>
          </reference>
        </references>
      </pivotArea>
    </format>
    <format dxfId="1910">
      <pivotArea dataOnly="0" labelOnly="1" outline="0" fieldPosition="0">
        <references count="4">
          <reference field="4" count="1" selected="0">
            <x v="8"/>
          </reference>
          <reference field="5" count="1" selected="0">
            <x v="13"/>
          </reference>
          <reference field="7" count="4">
            <x v="3"/>
            <x v="8"/>
            <x v="14"/>
            <x v="17"/>
          </reference>
          <reference field="13" count="1" selected="0">
            <x v="0"/>
          </reference>
        </references>
      </pivotArea>
    </format>
    <format dxfId="1909">
      <pivotArea dataOnly="0" labelOnly="1" outline="0" fieldPosition="0">
        <references count="4">
          <reference field="4" count="1" selected="0">
            <x v="8"/>
          </reference>
          <reference field="5" count="1" selected="0">
            <x v="13"/>
          </reference>
          <reference field="7" count="6">
            <x v="10"/>
            <x v="11"/>
            <x v="12"/>
            <x v="23"/>
            <x v="27"/>
            <x v="28"/>
          </reference>
          <reference field="13" count="1" selected="0">
            <x v="1"/>
          </reference>
        </references>
      </pivotArea>
    </format>
    <format dxfId="1908">
      <pivotArea dataOnly="0" labelOnly="1" outline="0" fieldPosition="0">
        <references count="4">
          <reference field="4" count="1" selected="0">
            <x v="9"/>
          </reference>
          <reference field="5" count="1" selected="0">
            <x v="13"/>
          </reference>
          <reference field="7" count="4">
            <x v="3"/>
            <x v="8"/>
            <x v="15"/>
            <x v="17"/>
          </reference>
          <reference field="13" count="1" selected="0">
            <x v="0"/>
          </reference>
        </references>
      </pivotArea>
    </format>
    <format dxfId="1907">
      <pivotArea dataOnly="0" labelOnly="1" outline="0" fieldPosition="0">
        <references count="4">
          <reference field="4" count="1" selected="0">
            <x v="9"/>
          </reference>
          <reference field="5" count="1" selected="0">
            <x v="13"/>
          </reference>
          <reference field="7" count="2">
            <x v="19"/>
            <x v="27"/>
          </reference>
          <reference field="13" count="1" selected="0">
            <x v="1"/>
          </reference>
        </references>
      </pivotArea>
    </format>
    <format dxfId="1906">
      <pivotArea dataOnly="0" labelOnly="1" outline="0" fieldPosition="0">
        <references count="4">
          <reference field="4" count="1" selected="0">
            <x v="10"/>
          </reference>
          <reference field="5" count="1" selected="0">
            <x v="13"/>
          </reference>
          <reference field="7" count="1">
            <x v="17"/>
          </reference>
          <reference field="13" count="1" selected="0">
            <x v="0"/>
          </reference>
        </references>
      </pivotArea>
    </format>
    <format dxfId="1905">
      <pivotArea dataOnly="0" labelOnly="1" outline="0" fieldPosition="0">
        <references count="4">
          <reference field="4" count="1" selected="0">
            <x v="12"/>
          </reference>
          <reference field="5" count="1" selected="0">
            <x v="13"/>
          </reference>
          <reference field="7" count="3">
            <x v="3"/>
            <x v="8"/>
            <x v="17"/>
          </reference>
          <reference field="13" count="1" selected="0">
            <x v="0"/>
          </reference>
        </references>
      </pivotArea>
    </format>
    <format dxfId="1904">
      <pivotArea dataOnly="0" labelOnly="1" outline="0" fieldPosition="0">
        <references count="4">
          <reference field="4" count="1" selected="0">
            <x v="12"/>
          </reference>
          <reference field="5" count="1" selected="0">
            <x v="13"/>
          </reference>
          <reference field="7" count="6">
            <x v="10"/>
            <x v="11"/>
            <x v="12"/>
            <x v="19"/>
            <x v="27"/>
            <x v="28"/>
          </reference>
          <reference field="13" count="1" selected="0">
            <x v="1"/>
          </reference>
        </references>
      </pivotArea>
    </format>
    <format dxfId="1903">
      <pivotArea dataOnly="0" labelOnly="1" outline="0" fieldPosition="0">
        <references count="4">
          <reference field="4" count="1" selected="0">
            <x v="13"/>
          </reference>
          <reference field="5" count="1" selected="0">
            <x v="13"/>
          </reference>
          <reference field="7" count="3">
            <x v="3"/>
            <x v="8"/>
            <x v="17"/>
          </reference>
          <reference field="13" count="1" selected="0">
            <x v="0"/>
          </reference>
        </references>
      </pivotArea>
    </format>
    <format dxfId="1902">
      <pivotArea dataOnly="0" labelOnly="1" outline="0" fieldPosition="0">
        <references count="4">
          <reference field="4" count="1" selected="0">
            <x v="13"/>
          </reference>
          <reference field="5" count="1" selected="0">
            <x v="13"/>
          </reference>
          <reference field="7" count="2">
            <x v="19"/>
            <x v="27"/>
          </reference>
          <reference field="13" count="1" selected="0">
            <x v="1"/>
          </reference>
        </references>
      </pivotArea>
    </format>
    <format dxfId="1901">
      <pivotArea outline="0" fieldPosition="0">
        <references count="1">
          <reference field="4" count="2" selected="0">
            <x v="12"/>
            <x v="13"/>
          </reference>
        </references>
      </pivotArea>
    </format>
    <format dxfId="1900">
      <pivotArea outline="0" fieldPosition="0">
        <references count="1">
          <reference field="4294967294" count="1">
            <x v="0"/>
          </reference>
        </references>
      </pivotArea>
    </format>
    <format dxfId="220">
      <pivotArea dataOnly="0" labelOnly="1" outline="0" fieldPosition="0">
        <references count="4">
          <reference field="4" count="1" selected="0">
            <x v="5"/>
          </reference>
          <reference field="5" count="1" selected="0">
            <x v="13"/>
          </reference>
          <reference field="7" count="2">
            <x v="3"/>
            <x v="17"/>
          </reference>
          <reference field="13" count="1" selected="0">
            <x v="0"/>
          </reference>
        </references>
      </pivotArea>
    </format>
    <format dxfId="219">
      <pivotArea dataOnly="0" labelOnly="1" outline="0" fieldPosition="0">
        <references count="4">
          <reference field="4" count="1" selected="0">
            <x v="5"/>
          </reference>
          <reference field="5" count="1" selected="0">
            <x v="13"/>
          </reference>
          <reference field="7" count="7">
            <x v="10"/>
            <x v="12"/>
            <x v="19"/>
            <x v="23"/>
            <x v="28"/>
            <x v="41"/>
            <x v="42"/>
          </reference>
          <reference field="13" count="1" selected="0">
            <x v="1"/>
          </reference>
        </references>
      </pivotArea>
    </format>
    <format dxfId="218">
      <pivotArea dataOnly="0" labelOnly="1" outline="0" fieldPosition="0">
        <references count="4">
          <reference field="4" count="1" selected="0">
            <x v="6"/>
          </reference>
          <reference field="5" count="1" selected="0">
            <x v="13"/>
          </reference>
          <reference field="7" count="3">
            <x v="3"/>
            <x v="8"/>
            <x v="17"/>
          </reference>
          <reference field="13" count="1" selected="0">
            <x v="0"/>
          </reference>
        </references>
      </pivotArea>
    </format>
    <format dxfId="217">
      <pivotArea dataOnly="0" labelOnly="1" outline="0" fieldPosition="0">
        <references count="4">
          <reference field="4" count="1" selected="0">
            <x v="6"/>
          </reference>
          <reference field="5" count="1" selected="0">
            <x v="13"/>
          </reference>
          <reference field="7" count="5">
            <x v="10"/>
            <x v="19"/>
            <x v="25"/>
            <x v="28"/>
            <x v="43"/>
          </reference>
          <reference field="13" count="1" selected="0">
            <x v="1"/>
          </reference>
        </references>
      </pivotArea>
    </format>
    <format dxfId="216">
      <pivotArea dataOnly="0" labelOnly="1" outline="0" fieldPosition="0">
        <references count="4">
          <reference field="4" count="1" selected="0">
            <x v="7"/>
          </reference>
          <reference field="5" count="1" selected="0">
            <x v="13"/>
          </reference>
          <reference field="7" count="2">
            <x v="3"/>
            <x v="17"/>
          </reference>
          <reference field="13" count="1" selected="0">
            <x v="0"/>
          </reference>
        </references>
      </pivotArea>
    </format>
    <format dxfId="215">
      <pivotArea dataOnly="0" labelOnly="1" outline="0" fieldPosition="0">
        <references count="4">
          <reference field="4" count="1" selected="0">
            <x v="7"/>
          </reference>
          <reference field="5" count="1" selected="0">
            <x v="13"/>
          </reference>
          <reference field="7" count="3">
            <x v="10"/>
            <x v="13"/>
            <x v="43"/>
          </reference>
          <reference field="13" count="1" selected="0">
            <x v="1"/>
          </reference>
        </references>
      </pivotArea>
    </format>
    <format dxfId="214">
      <pivotArea dataOnly="0" labelOnly="1" outline="0" fieldPosition="0">
        <references count="4">
          <reference field="4" count="1" selected="0">
            <x v="8"/>
          </reference>
          <reference field="5" count="1" selected="0">
            <x v="13"/>
          </reference>
          <reference field="7" count="4">
            <x v="3"/>
            <x v="8"/>
            <x v="14"/>
            <x v="17"/>
          </reference>
          <reference field="13" count="1" selected="0">
            <x v="0"/>
          </reference>
        </references>
      </pivotArea>
    </format>
    <format dxfId="213">
      <pivotArea dataOnly="0" labelOnly="1" outline="0" fieldPosition="0">
        <references count="4">
          <reference field="4" count="1" selected="0">
            <x v="8"/>
          </reference>
          <reference field="5" count="1" selected="0">
            <x v="13"/>
          </reference>
          <reference field="7" count="9">
            <x v="10"/>
            <x v="12"/>
            <x v="19"/>
            <x v="23"/>
            <x v="27"/>
            <x v="28"/>
            <x v="41"/>
            <x v="42"/>
            <x v="43"/>
          </reference>
          <reference field="13" count="1" selected="0">
            <x v="1"/>
          </reference>
        </references>
      </pivotArea>
    </format>
    <format dxfId="212">
      <pivotArea dataOnly="0" labelOnly="1" outline="0" fieldPosition="0">
        <references count="4">
          <reference field="4" count="1" selected="0">
            <x v="9"/>
          </reference>
          <reference field="5" count="1" selected="0">
            <x v="13"/>
          </reference>
          <reference field="7" count="4">
            <x v="3"/>
            <x v="8"/>
            <x v="15"/>
            <x v="17"/>
          </reference>
          <reference field="13" count="1" selected="0">
            <x v="0"/>
          </reference>
        </references>
      </pivotArea>
    </format>
    <format dxfId="211">
      <pivotArea dataOnly="0" labelOnly="1" outline="0" fieldPosition="0">
        <references count="4">
          <reference field="4" count="1" selected="0">
            <x v="9"/>
          </reference>
          <reference field="5" count="1" selected="0">
            <x v="13"/>
          </reference>
          <reference field="7" count="3">
            <x v="19"/>
            <x v="27"/>
            <x v="42"/>
          </reference>
          <reference field="13" count="1" selected="0">
            <x v="1"/>
          </reference>
        </references>
      </pivotArea>
    </format>
    <format dxfId="210">
      <pivotArea dataOnly="0" labelOnly="1" outline="0" fieldPosition="0">
        <references count="4">
          <reference field="4" count="1" selected="0">
            <x v="10"/>
          </reference>
          <reference field="5" count="1" selected="0">
            <x v="13"/>
          </reference>
          <reference field="7" count="1">
            <x v="17"/>
          </reference>
          <reference field="13" count="1" selected="0">
            <x v="0"/>
          </reference>
        </references>
      </pivotArea>
    </format>
    <format dxfId="209">
      <pivotArea dataOnly="0" labelOnly="1" outline="0" fieldPosition="0">
        <references count="4">
          <reference field="4" count="1" selected="0">
            <x v="12"/>
          </reference>
          <reference field="5" count="1" selected="0">
            <x v="13"/>
          </reference>
          <reference field="7" count="5">
            <x v="3"/>
            <x v="8"/>
            <x v="14"/>
            <x v="17"/>
            <x v="35"/>
          </reference>
          <reference field="13" count="1" selected="0">
            <x v="0"/>
          </reference>
        </references>
      </pivotArea>
    </format>
    <format dxfId="208">
      <pivotArea dataOnly="0" labelOnly="1" outline="0" fieldPosition="0">
        <references count="4">
          <reference field="4" count="1" selected="0">
            <x v="12"/>
          </reference>
          <reference field="5" count="1" selected="0">
            <x v="13"/>
          </reference>
          <reference field="7" count="9">
            <x v="7"/>
            <x v="10"/>
            <x v="12"/>
            <x v="13"/>
            <x v="19"/>
            <x v="23"/>
            <x v="27"/>
            <x v="28"/>
            <x v="43"/>
          </reference>
          <reference field="13" count="1" selected="0">
            <x v="1"/>
          </reference>
        </references>
      </pivotArea>
    </format>
    <format dxfId="207">
      <pivotArea dataOnly="0" labelOnly="1" outline="0" fieldPosition="0">
        <references count="4">
          <reference field="4" count="1" selected="0">
            <x v="13"/>
          </reference>
          <reference field="5" count="1" selected="0">
            <x v="13"/>
          </reference>
          <reference field="7" count="3">
            <x v="3"/>
            <x v="8"/>
            <x v="17"/>
          </reference>
          <reference field="13" count="1" selected="0">
            <x v="0"/>
          </reference>
        </references>
      </pivotArea>
    </format>
    <format dxfId="206">
      <pivotArea dataOnly="0" labelOnly="1" outline="0" fieldPosition="0">
        <references count="4">
          <reference field="4" count="1" selected="0">
            <x v="13"/>
          </reference>
          <reference field="5" count="1" selected="0">
            <x v="13"/>
          </reference>
          <reference field="7" count="2">
            <x v="19"/>
            <x v="27"/>
          </reference>
          <reference field="13" count="1" selected="0">
            <x v="1"/>
          </reference>
        </references>
      </pivotArea>
    </format>
    <format dxfId="205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204">
      <pivotArea dataOnly="0" labelOnly="1" outline="0" fieldPosition="0">
        <references count="3">
          <reference field="4" count="1" selected="0">
            <x v="6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203">
      <pivotArea dataOnly="0" labelOnly="1" outline="0" fieldPosition="0">
        <references count="3">
          <reference field="4" count="1" selected="0">
            <x v="7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202">
      <pivotArea dataOnly="0" labelOnly="1" outline="0" fieldPosition="0">
        <references count="3">
          <reference field="4" count="1" selected="0">
            <x v="8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201">
      <pivotArea dataOnly="0" labelOnly="1" outline="0" fieldPosition="0">
        <references count="3">
          <reference field="4" count="1" selected="0">
            <x v="9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200">
      <pivotArea dataOnly="0" labelOnly="1" outline="0" fieldPosition="0">
        <references count="3">
          <reference field="4" count="1" selected="0">
            <x v="10"/>
          </reference>
          <reference field="5" count="1" selected="0">
            <x v="13"/>
          </reference>
          <reference field="13" count="1">
            <x v="0"/>
          </reference>
        </references>
      </pivotArea>
    </format>
    <format dxfId="199">
      <pivotArea dataOnly="0" labelOnly="1" outline="0" fieldPosition="0">
        <references count="3">
          <reference field="4" count="1" selected="0">
            <x v="12"/>
          </reference>
          <reference field="5" count="1" selected="0">
            <x v="13"/>
          </reference>
          <reference field="13" count="1">
            <x v="1"/>
          </reference>
        </references>
      </pivotArea>
    </format>
    <format dxfId="198">
      <pivotArea dataOnly="0" labelOnly="1" outline="0" fieldPosition="0">
        <references count="3">
          <reference field="4" count="1" selected="0">
            <x v="13"/>
          </reference>
          <reference field="5" count="1" selected="0">
            <x v="13"/>
          </reference>
          <reference field="13" count="2">
            <x v="0"/>
            <x v="1"/>
          </reference>
        </references>
      </pivotArea>
    </format>
    <format dxfId="197">
      <pivotArea dataOnly="0" labelOnly="1" outline="0" fieldPosition="0">
        <references count="2">
          <reference field="4" count="1" selected="0">
            <x v="5"/>
          </reference>
          <reference field="5" count="1">
            <x v="13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2">
            <reference field="4294967294" count="1" selected="0">
              <x v="0"/>
            </reference>
            <reference field="0" count="13" selected="0">
              <x v="0"/>
              <x v="1"/>
              <x v="2"/>
              <x v="3"/>
              <x v="4"/>
              <x v="5"/>
              <x v="6"/>
              <x v="7"/>
              <x v="8"/>
              <x v="10"/>
              <x v="11"/>
              <x v="12"/>
              <x v="13"/>
            </reference>
          </references>
        </pivotArea>
      </pivotAreas>
    </conditionalFormat>
  </conditionalFormats>
  <pivotTableStyleInfo name="PivotStyleMedium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9584D0-8287-43AB-B85B-36668F1ACFE3}" name="PivotTable1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103:L140" firstHeaderRow="1" firstDataRow="3" firstDataCol="1" rowPageCount="1" colPageCount="1"/>
  <pivotFields count="15">
    <pivotField axis="axisPage" compact="0" outline="0" multipleItemSelectionAllowed="1" showAll="0">
      <items count="15">
        <item x="0"/>
        <item x="1"/>
        <item x="2"/>
        <item x="3"/>
        <item x="4"/>
        <item x="5"/>
        <item x="6"/>
        <item x="7"/>
        <item x="8"/>
        <item x="13"/>
        <item x="9"/>
        <item x="10"/>
        <item x="11"/>
        <item x="12"/>
        <item t="default"/>
      </items>
    </pivotField>
    <pivotField compact="0" outline="0" showAll="0"/>
    <pivotField compact="0" outline="0" showAll="0"/>
    <pivotField compact="0" outline="0" showAll="0"/>
    <pivotField axis="axisCol" compact="0" outline="0" multipleItemSelectionAllowed="1" showAll="0" defaultSubtotal="0">
      <items count="15">
        <item h="1" x="5"/>
        <item h="1" x="1"/>
        <item h="1" x="4"/>
        <item h="1" x="3"/>
        <item h="1" x="12"/>
        <item h="1" x="11"/>
        <item h="1" x="6"/>
        <item x="0"/>
        <item x="2"/>
        <item x="9"/>
        <item h="1" x="13"/>
        <item x="10"/>
        <item x="7"/>
        <item x="8"/>
        <item h="1" x="14"/>
      </items>
    </pivotField>
    <pivotField axis="axisCol" compact="0" outline="0" showAll="0" defaultSubtotal="0">
      <items count="14">
        <item h="1" x="12"/>
        <item h="1" x="10"/>
        <item h="1" x="2"/>
        <item h="1" x="0"/>
        <item x="7"/>
        <item h="1" x="1"/>
        <item h="1" x="11"/>
        <item x="8"/>
        <item h="1" x="5"/>
        <item h="1" x="9"/>
        <item x="13"/>
        <item x="3"/>
        <item x="6"/>
        <item x="4"/>
      </items>
    </pivotField>
    <pivotField compact="0" outline="0" showAll="0"/>
    <pivotField axis="axisRow" compact="0" outline="0" showAll="0" sortType="descending" defaultSubtotal="0">
      <items count="44">
        <item x="42"/>
        <item x="7"/>
        <item x="24"/>
        <item x="13"/>
        <item x="18"/>
        <item x="17"/>
        <item x="14"/>
        <item x="39"/>
        <item x="37"/>
        <item x="36"/>
        <item x="28"/>
        <item x="35"/>
        <item x="20"/>
        <item x="15"/>
        <item x="32"/>
        <item x="9"/>
        <item x="22"/>
        <item x="23"/>
        <item x="16"/>
        <item x="30"/>
        <item x="1"/>
        <item x="33"/>
        <item x="21"/>
        <item x="2"/>
        <item x="3"/>
        <item x="26"/>
        <item x="11"/>
        <item m="1" x="43"/>
        <item x="12"/>
        <item x="25"/>
        <item x="4"/>
        <item x="10"/>
        <item x="8"/>
        <item x="38"/>
        <item x="31"/>
        <item x="6"/>
        <item x="0"/>
        <item x="27"/>
        <item x="29"/>
        <item x="5"/>
        <item x="34"/>
        <item x="40"/>
        <item x="41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7"/>
  </rowFields>
  <rowItems count="35">
    <i>
      <x v="36"/>
    </i>
    <i>
      <x v="6"/>
    </i>
    <i>
      <x v="20"/>
    </i>
    <i>
      <x v="30"/>
    </i>
    <i>
      <x v="28"/>
    </i>
    <i>
      <x v="18"/>
    </i>
    <i>
      <x v="43"/>
    </i>
    <i>
      <x v="5"/>
    </i>
    <i>
      <x v="15"/>
    </i>
    <i>
      <x v="31"/>
    </i>
    <i>
      <x v="32"/>
    </i>
    <i>
      <x v="25"/>
    </i>
    <i>
      <x v="26"/>
    </i>
    <i>
      <x v="23"/>
    </i>
    <i>
      <x v="37"/>
    </i>
    <i>
      <x v="19"/>
    </i>
    <i>
      <x v="39"/>
    </i>
    <i>
      <x v="24"/>
    </i>
    <i>
      <x v="3"/>
    </i>
    <i>
      <x v="4"/>
    </i>
    <i>
      <x v="17"/>
    </i>
    <i>
      <x v="9"/>
    </i>
    <i>
      <x v="34"/>
    </i>
    <i>
      <x v="13"/>
    </i>
    <i>
      <x v="12"/>
    </i>
    <i>
      <x v="14"/>
    </i>
    <i>
      <x v="40"/>
    </i>
    <i>
      <x v="35"/>
    </i>
    <i>
      <x v="21"/>
    </i>
    <i>
      <x v="29"/>
    </i>
    <i>
      <x v="8"/>
    </i>
    <i>
      <x v="11"/>
    </i>
    <i>
      <x v="7"/>
    </i>
    <i>
      <x v="33"/>
    </i>
    <i t="grand">
      <x/>
    </i>
  </rowItems>
  <colFields count="2">
    <field x="4"/>
    <field x="5"/>
  </colFields>
  <colItems count="11">
    <i>
      <x v="7"/>
      <x v="4"/>
    </i>
    <i r="1">
      <x v="7"/>
    </i>
    <i r="1">
      <x v="11"/>
    </i>
    <i r="1">
      <x v="12"/>
    </i>
    <i>
      <x v="8"/>
      <x v="10"/>
    </i>
    <i r="1">
      <x v="11"/>
    </i>
    <i>
      <x v="9"/>
      <x v="13"/>
    </i>
    <i>
      <x v="11"/>
      <x v="13"/>
    </i>
    <i>
      <x v="12"/>
      <x v="13"/>
    </i>
    <i>
      <x v="13"/>
      <x v="13"/>
    </i>
    <i t="grand">
      <x/>
    </i>
  </colItems>
  <pageFields count="1">
    <pageField fld="0" hier="-1"/>
  </pageFields>
  <dataFields count="1">
    <dataField name="Count of Performance" fld="8" subtotal="count" baseField="7" baseItem="4"/>
  </dataFields>
  <formats count="1">
    <format dxfId="187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09030E-F9D4-4EFA-8D70-8E9057D87344}" name="PivotTable4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27:P37" firstHeaderRow="1" firstDataRow="2" firstDataCol="2"/>
  <pivotFields count="15">
    <pivotField axis="axisCol" compact="0" outline="0" showAll="0">
      <items count="15">
        <item x="0"/>
        <item x="1"/>
        <item x="2"/>
        <item x="3"/>
        <item x="4"/>
        <item x="5"/>
        <item x="6"/>
        <item x="7"/>
        <item x="8"/>
        <item x="13"/>
        <item x="9"/>
        <item x="10"/>
        <item x="11"/>
        <item x="12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 sortType="descending" defaultSubtotal="0">
      <items count="15">
        <item x="5"/>
        <item x="10"/>
        <item x="8"/>
        <item h="1" x="1"/>
        <item x="4"/>
        <item x="3"/>
        <item h="1" x="12"/>
        <item x="11"/>
        <item h="1" x="6"/>
        <item h="1" x="0"/>
        <item x="9"/>
        <item h="1" x="13"/>
        <item x="7"/>
        <item h="1" x="2"/>
        <item h="1"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4">
        <item x="12"/>
        <item x="10"/>
        <item x="2"/>
        <item x="0"/>
        <item x="7"/>
        <item x="1"/>
        <item x="11"/>
        <item x="8"/>
        <item x="5"/>
        <item x="9"/>
        <item x="13"/>
        <item x="3"/>
        <item x="6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4"/>
    <field x="5"/>
  </rowFields>
  <rowItems count="9">
    <i>
      <x v="10"/>
      <x v="13"/>
    </i>
    <i>
      <x v="4"/>
      <x v="13"/>
    </i>
    <i>
      <x v="1"/>
      <x v="13"/>
    </i>
    <i>
      <x/>
      <x v="13"/>
    </i>
    <i>
      <x v="2"/>
      <x v="13"/>
    </i>
    <i>
      <x v="5"/>
      <x v="13"/>
    </i>
    <i>
      <x v="12"/>
      <x v="13"/>
    </i>
    <i>
      <x v="7"/>
      <x v="13"/>
    </i>
    <i t="grand">
      <x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colItems>
  <dataFields count="1">
    <dataField name="Sum of Points" fld="10" baseField="0" baseItem="0" numFmtId="3"/>
  </dataFields>
  <formats count="12">
    <format dxfId="1885">
      <pivotArea outline="0" collapsedLevelsAreSubtotals="1" fieldPosition="0"/>
    </format>
    <format dxfId="1884">
      <pivotArea outline="0" fieldPosition="0">
        <references count="2">
          <reference field="0" count="1" selected="0">
            <x v="3"/>
          </reference>
          <reference field="4" count="1" selected="0">
            <x v="8"/>
          </reference>
        </references>
      </pivotArea>
    </format>
    <format dxfId="1883">
      <pivotArea outline="0" fieldPosition="0">
        <references count="2">
          <reference field="0" count="1" selected="0">
            <x v="5"/>
          </reference>
          <reference field="4" count="1" selected="0">
            <x v="10"/>
          </reference>
        </references>
      </pivotArea>
    </format>
    <format dxfId="1882">
      <pivotArea outline="0" fieldPosition="0">
        <references count="2">
          <reference field="0" count="1" selected="0">
            <x v="6"/>
          </reference>
          <reference field="4" count="1" selected="0">
            <x v="6"/>
          </reference>
        </references>
      </pivotArea>
    </format>
    <format dxfId="1881">
      <pivotArea outline="0" fieldPosition="0">
        <references count="2">
          <reference field="0" count="1" selected="0">
            <x v="7"/>
          </reference>
          <reference field="4" count="1" selected="0">
            <x v="10"/>
          </reference>
        </references>
      </pivotArea>
    </format>
    <format dxfId="1880">
      <pivotArea outline="0" fieldPosition="0">
        <references count="3">
          <reference field="0" count="1" selected="0">
            <x v="3"/>
          </reference>
          <reference field="4" count="1" selected="0">
            <x v="10"/>
          </reference>
          <reference field="5" count="1" selected="0">
            <x v="13"/>
          </reference>
        </references>
      </pivotArea>
    </format>
    <format dxfId="1879">
      <pivotArea outline="0" fieldPosition="0">
        <references count="3">
          <reference field="0" count="1" selected="0">
            <x v="8"/>
          </reference>
          <reference field="4" count="1" selected="0">
            <x v="4"/>
          </reference>
          <reference field="5" count="1" selected="0">
            <x v="13"/>
          </reference>
        </references>
      </pivotArea>
    </format>
    <format dxfId="1878">
      <pivotArea outline="0" fieldPosition="0">
        <references count="3">
          <reference field="0" count="1" selected="0">
            <x v="10"/>
          </reference>
          <reference field="4" count="1" selected="0">
            <x v="10"/>
          </reference>
          <reference field="5" count="1" selected="0">
            <x v="13"/>
          </reference>
        </references>
      </pivotArea>
    </format>
    <format dxfId="1877">
      <pivotArea outline="0" fieldPosition="0">
        <references count="3">
          <reference field="0" count="1" selected="0">
            <x v="11"/>
          </reference>
          <reference field="4" count="1" selected="0">
            <x v="4"/>
          </reference>
          <reference field="5" count="1" selected="0">
            <x v="13"/>
          </reference>
        </references>
      </pivotArea>
    </format>
    <format dxfId="1876">
      <pivotArea outline="0" fieldPosition="0">
        <references count="3">
          <reference field="0" count="1" selected="0">
            <x v="12"/>
          </reference>
          <reference field="4" count="1" selected="0">
            <x v="1"/>
          </reference>
          <reference field="5" count="1" selected="0">
            <x v="13"/>
          </reference>
        </references>
      </pivotArea>
    </format>
    <format dxfId="5">
      <pivotArea outline="0" fieldPosition="0">
        <references count="3">
          <reference field="0" count="1" selected="0">
            <x v="13"/>
          </reference>
          <reference field="4" count="1" selected="0">
            <x v="10"/>
          </reference>
          <reference field="5" count="1" selected="0">
            <x v="13"/>
          </reference>
        </references>
      </pivotArea>
    </format>
    <format dxfId="4">
      <pivotArea outline="0" fieldPosition="0">
        <references count="3">
          <reference field="0" count="1" selected="0">
            <x v="13"/>
          </reference>
          <reference field="4" count="1" selected="0">
            <x v="1"/>
          </reference>
          <reference field="5" count="1" selected="0"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1C724E-7272-494F-9DD2-1D59EF946F11}" name="PivotTable3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P24" firstHeaderRow="1" firstDataRow="2" firstDataCol="2"/>
  <pivotFields count="15">
    <pivotField axis="axisCol" compact="0" outline="0" showAll="0">
      <items count="15">
        <item x="0"/>
        <item x="1"/>
        <item x="2"/>
        <item x="3"/>
        <item x="4"/>
        <item x="5"/>
        <item x="6"/>
        <item x="7"/>
        <item x="8"/>
        <item x="13"/>
        <item x="9"/>
        <item x="10"/>
        <item x="11"/>
        <item x="12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multipleItemSelectionAllowed="1" showAll="0" sortType="descending" defaultSubtotal="0">
      <items count="15">
        <item h="1" x="5"/>
        <item h="1" x="10"/>
        <item h="1" x="8"/>
        <item x="1"/>
        <item h="1" x="4"/>
        <item h="1" x="3"/>
        <item x="12"/>
        <item h="1" x="11"/>
        <item x="6"/>
        <item x="0"/>
        <item h="1" x="9"/>
        <item x="13"/>
        <item h="1" x="7"/>
        <item x="2"/>
        <item h="1"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4">
        <item x="12"/>
        <item x="10"/>
        <item x="2"/>
        <item x="0"/>
        <item x="7"/>
        <item x="1"/>
        <item x="11"/>
        <item x="8"/>
        <item x="5"/>
        <item x="9"/>
        <item x="13"/>
        <item x="3"/>
        <item x="6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4"/>
    <field x="5"/>
  </rowFields>
  <rowItems count="20">
    <i>
      <x v="9"/>
      <x v="7"/>
    </i>
    <i r="1">
      <x v="4"/>
    </i>
    <i r="1">
      <x v="8"/>
    </i>
    <i r="1">
      <x v="12"/>
    </i>
    <i r="1">
      <x v="3"/>
    </i>
    <i r="1">
      <x v="5"/>
    </i>
    <i r="1">
      <x v="11"/>
    </i>
    <i r="1">
      <x v="1"/>
    </i>
    <i r="1">
      <x v="6"/>
    </i>
    <i>
      <x v="8"/>
      <x v="9"/>
    </i>
    <i r="1">
      <x v="5"/>
    </i>
    <i r="1">
      <x v="7"/>
    </i>
    <i r="1">
      <x v="11"/>
    </i>
    <i>
      <x v="6"/>
      <x/>
    </i>
    <i>
      <x v="11"/>
      <x v="11"/>
    </i>
    <i r="1">
      <x v="10"/>
    </i>
    <i>
      <x v="13"/>
      <x v="10"/>
    </i>
    <i r="1">
      <x v="11"/>
    </i>
    <i>
      <x v="3"/>
      <x v="2"/>
    </i>
    <i t="grand">
      <x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colItems>
  <dataFields count="1">
    <dataField name="Sum of Points" fld="10" baseField="0" baseItem="0" numFmtId="3"/>
  </dataFields>
  <formats count="14">
    <format dxfId="1899">
      <pivotArea outline="0" collapsedLevelsAreSubtotals="1" fieldPosition="0"/>
    </format>
    <format dxfId="1898">
      <pivotArea outline="0" fieldPosition="0">
        <references count="3">
          <reference field="0" count="1" selected="0">
            <x v="0"/>
          </reference>
          <reference field="4" count="0" selected="0"/>
          <reference field="5" count="1" selected="0">
            <x v="12"/>
          </reference>
        </references>
      </pivotArea>
    </format>
    <format dxfId="1897">
      <pivotArea outline="0" fieldPosition="0">
        <references count="2">
          <reference field="0" count="1" selected="0">
            <x v="1"/>
          </reference>
          <reference field="5" count="1" selected="0">
            <x v="11"/>
          </reference>
        </references>
      </pivotArea>
    </format>
    <format dxfId="1896">
      <pivotArea outline="0" fieldPosition="0">
        <references count="2">
          <reference field="0" count="1" selected="0">
            <x v="2"/>
          </reference>
          <reference field="5" count="1" selected="0">
            <x v="8"/>
          </reference>
        </references>
      </pivotArea>
    </format>
    <format dxfId="1895">
      <pivotArea outline="0" fieldPosition="0">
        <references count="2">
          <reference field="0" count="1" selected="0">
            <x v="4"/>
          </reference>
          <reference field="5" count="1" selected="0">
            <x v="8"/>
          </reference>
        </references>
      </pivotArea>
    </format>
    <format dxfId="1894">
      <pivotArea outline="0" fieldPosition="0">
        <references count="2">
          <reference field="0" count="1" selected="0">
            <x v="7"/>
          </reference>
          <reference field="5" count="1" selected="0">
            <x v="7"/>
          </reference>
        </references>
      </pivotArea>
    </format>
    <format dxfId="1893">
      <pivotArea outline="0" fieldPosition="0">
        <references count="3">
          <reference field="0" count="0" selected="0"/>
          <reference field="4" count="1" selected="0">
            <x v="8"/>
          </reference>
          <reference field="5" count="3" selected="0">
            <x v="5"/>
            <x v="7"/>
            <x v="11"/>
          </reference>
        </references>
      </pivotArea>
    </format>
    <format dxfId="1892">
      <pivotArea outline="0" fieldPosition="0">
        <references count="3">
          <reference field="0" count="0" selected="0"/>
          <reference field="4" count="4" selected="0">
            <x v="3"/>
            <x v="6"/>
            <x v="11"/>
            <x v="13"/>
          </reference>
          <reference field="5" count="4" selected="0">
            <x v="0"/>
            <x v="2"/>
            <x v="10"/>
            <x v="11"/>
          </reference>
        </references>
      </pivotArea>
    </format>
    <format dxfId="1891">
      <pivotArea outline="0" fieldPosition="0">
        <references count="3">
          <reference field="0" count="1" selected="0">
            <x v="6"/>
          </reference>
          <reference field="4" count="1" selected="0">
            <x v="6"/>
          </reference>
          <reference field="5" count="1" selected="0">
            <x v="0"/>
          </reference>
        </references>
      </pivotArea>
    </format>
    <format dxfId="1890">
      <pivotArea outline="0" fieldPosition="0">
        <references count="3">
          <reference field="0" count="1" selected="0">
            <x v="3"/>
          </reference>
          <reference field="4" count="1" selected="0">
            <x v="8"/>
          </reference>
          <reference field="5" count="1" selected="0">
            <x v="9"/>
          </reference>
        </references>
      </pivotArea>
    </format>
    <format dxfId="1889">
      <pivotArea outline="0" fieldPosition="0">
        <references count="3">
          <reference field="0" count="1" selected="0">
            <x v="8"/>
          </reference>
          <reference field="4" count="1" selected="0">
            <x v="9"/>
          </reference>
          <reference field="5" count="1" selected="0">
            <x v="5"/>
          </reference>
        </references>
      </pivotArea>
    </format>
    <format dxfId="1888">
      <pivotArea outline="0" fieldPosition="0">
        <references count="3">
          <reference field="0" count="1" selected="0">
            <x v="8"/>
          </reference>
          <reference field="4" count="1" selected="0">
            <x v="9"/>
          </reference>
          <reference field="5" count="1" selected="0">
            <x v="8"/>
          </reference>
        </references>
      </pivotArea>
    </format>
    <format dxfId="1887">
      <pivotArea outline="0" fieldPosition="0">
        <references count="3">
          <reference field="0" count="1" selected="0">
            <x v="10"/>
          </reference>
          <reference field="4" count="1" selected="0">
            <x v="9"/>
          </reference>
          <reference field="5" count="1" selected="0">
            <x v="7"/>
          </reference>
        </references>
      </pivotArea>
    </format>
    <format dxfId="1886">
      <pivotArea outline="0" fieldPosition="0">
        <references count="3">
          <reference field="0" count="1" selected="0">
            <x v="10"/>
          </reference>
          <reference field="4" count="1" selected="0">
            <x v="9"/>
          </reference>
          <reference field="5" count="2" selected="0">
            <x v="4"/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E87854-CFD7-4598-8B2C-004E1557382F}" name="PivotTable5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43:O87" firstHeaderRow="1" firstDataRow="2" firstDataCol="1"/>
  <pivotFields count="15">
    <pivotField axis="axisCol" compact="0" outline="0" multipleItemSelectionAllowed="1" showAll="0">
      <items count="15">
        <item x="0"/>
        <item x="1"/>
        <item x="2"/>
        <item x="3"/>
        <item x="4"/>
        <item x="5"/>
        <item x="6"/>
        <item x="7"/>
        <item x="8"/>
        <item h="1" x="13"/>
        <item x="9"/>
        <item x="10"/>
        <item x="11"/>
        <item x="12"/>
        <item t="default"/>
      </items>
    </pivotField>
    <pivotField compact="0" outline="0" showAll="0"/>
    <pivotField compact="0" outline="0" showAll="0"/>
    <pivotField compact="0" outline="0" showAll="0"/>
    <pivotField compact="0" outline="0" multipleItemSelectionAllowed="1" showAll="0" defaultSubtotal="0"/>
    <pivotField compact="0" outline="0" showAll="0" defaultSubtotal="0"/>
    <pivotField compact="0" outline="0" showAll="0"/>
    <pivotField axis="axisRow" compact="0" outline="0" showAll="0" sortType="descending" defaultSubtotal="0">
      <items count="44">
        <item x="42"/>
        <item x="7"/>
        <item x="24"/>
        <item x="13"/>
        <item x="18"/>
        <item x="17"/>
        <item x="14"/>
        <item x="39"/>
        <item x="37"/>
        <item x="36"/>
        <item x="28"/>
        <item x="35"/>
        <item x="20"/>
        <item x="15"/>
        <item x="32"/>
        <item x="9"/>
        <item x="22"/>
        <item x="23"/>
        <item x="16"/>
        <item x="30"/>
        <item x="1"/>
        <item x="33"/>
        <item x="21"/>
        <item x="2"/>
        <item x="3"/>
        <item x="26"/>
        <item x="11"/>
        <item m="1" x="43"/>
        <item x="12"/>
        <item x="25"/>
        <item x="4"/>
        <item x="10"/>
        <item x="8"/>
        <item x="38"/>
        <item x="31"/>
        <item x="6"/>
        <item x="0"/>
        <item x="27"/>
        <item x="29"/>
        <item x="5"/>
        <item x="34"/>
        <item x="40"/>
        <item x="41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7"/>
  </rowFields>
  <rowItems count="43">
    <i>
      <x v="36"/>
    </i>
    <i>
      <x v="20"/>
    </i>
    <i>
      <x v="6"/>
    </i>
    <i>
      <x v="5"/>
    </i>
    <i>
      <x v="28"/>
    </i>
    <i>
      <x v="31"/>
    </i>
    <i>
      <x v="15"/>
    </i>
    <i>
      <x v="2"/>
    </i>
    <i>
      <x v="18"/>
    </i>
    <i>
      <x v="43"/>
    </i>
    <i>
      <x v="14"/>
    </i>
    <i>
      <x v="26"/>
    </i>
    <i>
      <x v="30"/>
    </i>
    <i>
      <x v="25"/>
    </i>
    <i>
      <x v="32"/>
    </i>
    <i>
      <x v="3"/>
    </i>
    <i>
      <x v="39"/>
    </i>
    <i>
      <x v="34"/>
    </i>
    <i>
      <x v="24"/>
    </i>
    <i>
      <x v="37"/>
    </i>
    <i>
      <x v="13"/>
    </i>
    <i>
      <x v="23"/>
    </i>
    <i>
      <x v="17"/>
    </i>
    <i>
      <x v="1"/>
    </i>
    <i>
      <x v="19"/>
    </i>
    <i>
      <x v="4"/>
    </i>
    <i>
      <x v="12"/>
    </i>
    <i>
      <x v="42"/>
    </i>
    <i>
      <x v="29"/>
    </i>
    <i>
      <x v="40"/>
    </i>
    <i>
      <x v="41"/>
    </i>
    <i>
      <x v="35"/>
    </i>
    <i>
      <x v="21"/>
    </i>
    <i>
      <x v="9"/>
    </i>
    <i>
      <x v="8"/>
    </i>
    <i>
      <x v="7"/>
    </i>
    <i>
      <x v="33"/>
    </i>
    <i>
      <x v="10"/>
    </i>
    <i>
      <x v="16"/>
    </i>
    <i>
      <x v="38"/>
    </i>
    <i>
      <x v="11"/>
    </i>
    <i>
      <x v="22"/>
    </i>
    <i t="grand">
      <x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colItems>
  <dataFields count="1">
    <dataField name="Sum of Points" fld="10" baseField="0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5" Type="http://schemas.openxmlformats.org/officeDocument/2006/relationships/printerSettings" Target="../printerSettings/printerSettings3.bin"/><Relationship Id="rId4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showGridLines="0"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5" x14ac:dyDescent="0.25"/>
  <cols>
    <col min="3" max="3" width="13.28515625" bestFit="1" customWidth="1"/>
    <col min="4" max="16" width="10" customWidth="1"/>
  </cols>
  <sheetData>
    <row r="1" spans="1:17" ht="21" x14ac:dyDescent="0.35">
      <c r="A1" s="4" t="s">
        <v>318</v>
      </c>
      <c r="D1" t="s">
        <v>317</v>
      </c>
    </row>
    <row r="2" spans="1:17" x14ac:dyDescent="0.25">
      <c r="D2" s="58">
        <v>1</v>
      </c>
      <c r="E2" s="58">
        <v>2</v>
      </c>
      <c r="F2" s="58">
        <v>3</v>
      </c>
      <c r="G2" s="58">
        <v>4</v>
      </c>
      <c r="H2" s="58">
        <v>5</v>
      </c>
      <c r="I2" s="58">
        <v>6</v>
      </c>
      <c r="J2" s="58">
        <v>7</v>
      </c>
      <c r="K2" s="58">
        <v>8</v>
      </c>
      <c r="L2" s="58">
        <v>9</v>
      </c>
      <c r="M2" s="58">
        <v>10</v>
      </c>
      <c r="N2" s="58">
        <v>11</v>
      </c>
      <c r="O2" s="58">
        <v>12</v>
      </c>
      <c r="P2" s="58" t="s">
        <v>512</v>
      </c>
    </row>
    <row r="3" spans="1:17" x14ac:dyDescent="0.25">
      <c r="D3" s="1" t="s">
        <v>304</v>
      </c>
      <c r="E3" s="1" t="s">
        <v>305</v>
      </c>
      <c r="F3" s="1" t="s">
        <v>306</v>
      </c>
      <c r="G3" s="1" t="s">
        <v>307</v>
      </c>
      <c r="H3" s="1" t="s">
        <v>308</v>
      </c>
      <c r="I3" s="1" t="s">
        <v>309</v>
      </c>
      <c r="J3" s="1" t="s">
        <v>310</v>
      </c>
      <c r="K3" s="1" t="s">
        <v>311</v>
      </c>
      <c r="L3" s="1" t="s">
        <v>312</v>
      </c>
      <c r="M3" s="1" t="s">
        <v>313</v>
      </c>
      <c r="N3" s="1" t="s">
        <v>314</v>
      </c>
      <c r="O3" s="1" t="s">
        <v>315</v>
      </c>
      <c r="P3" s="1" t="s">
        <v>511</v>
      </c>
      <c r="Q3" s="1" t="s">
        <v>316</v>
      </c>
    </row>
    <row r="4" spans="1:17" x14ac:dyDescent="0.25">
      <c r="A4" s="5" t="s">
        <v>108</v>
      </c>
      <c r="B4" s="6"/>
      <c r="C4" s="6"/>
      <c r="D4" s="61">
        <f>SUMIFS('All Results'!$K:$K,'All Results'!$A:$A,D$2,'All Results'!$H:$H,$A4)</f>
        <v>1495</v>
      </c>
      <c r="E4" s="11">
        <f>SUMIFS('All Results'!$K:$K,'All Results'!$A:$A,E$2,'All Results'!$H:$H,$A4)</f>
        <v>1675</v>
      </c>
      <c r="F4" s="11">
        <f>SUMIFS('All Results'!$K:$K,'All Results'!$A:$A,F$2,'All Results'!$H:$H,$A4)</f>
        <v>1479</v>
      </c>
      <c r="G4" s="13">
        <f>SUMIFS('All Results'!$K:$K,'All Results'!$A:$A,G$2,'All Results'!$H:$H,$A4)</f>
        <v>1530</v>
      </c>
      <c r="H4" s="11">
        <f>SUMIFS('All Results'!$K:$K,'All Results'!$A:$A,H$2,'All Results'!$H:$H,$A4)</f>
        <v>1519</v>
      </c>
      <c r="I4" s="13">
        <f>SUMIFS('All Results'!$K:$K,'All Results'!$A:$A,I$2,'All Results'!$H:$H,$A4)</f>
        <v>1723</v>
      </c>
      <c r="J4" s="13">
        <f>SUMIFS('All Results'!$K:$K,'All Results'!$A:$A,J$2,'All Results'!$H:$H,$A4)</f>
        <v>1761</v>
      </c>
      <c r="K4" s="12">
        <f>SUMIFS('All Results'!$K:$K,'All Results'!$A:$A,K$2,'All Results'!$H:$H,$A4)</f>
        <v>1712</v>
      </c>
      <c r="L4" s="12">
        <f>SUMIFS('All Results'!$K:$K,'All Results'!$A:$A,L$2,'All Results'!$H:$H,$A4)</f>
        <v>1535</v>
      </c>
      <c r="M4" s="12">
        <f>SUMIFS('All Results'!$K:$K,'All Results'!$A:$A,M$2,'All Results'!$H:$H,$A4)</f>
        <v>1675</v>
      </c>
      <c r="N4" s="12">
        <f>SUMIFS('All Results'!$K:$K,'All Results'!$A:$A,N$2,'All Results'!$H:$H,$A4)</f>
        <v>1434</v>
      </c>
      <c r="O4" s="12">
        <f>SUMIFS('All Results'!$K:$K,'All Results'!$A:$A,O$2,'All Results'!$H:$H,$A4)</f>
        <v>1738</v>
      </c>
      <c r="P4" s="13">
        <f>SUMIFS('All Results'!$K:$K,'All Results'!$A:$A,P$2,'All Results'!$H:$H,$A4)</f>
        <v>1767</v>
      </c>
      <c r="Q4" s="14">
        <f>SUM(D4:O4)</f>
        <v>19276</v>
      </c>
    </row>
    <row r="5" spans="1:17" x14ac:dyDescent="0.25">
      <c r="A5" s="7" t="s">
        <v>109</v>
      </c>
      <c r="B5" s="8"/>
      <c r="C5" s="8"/>
      <c r="D5" s="15">
        <f>SUMIFS('All Results'!$K:$K,'All Results'!$A:$A,D$2,'All Results'!$H:$H,$A5)</f>
        <v>1485</v>
      </c>
      <c r="E5" s="16">
        <f>SUMIFS('All Results'!$K:$K,'All Results'!$A:$A,E$2,'All Results'!$H:$H,$A5)</f>
        <v>0</v>
      </c>
      <c r="F5" s="16">
        <f>SUMIFS('All Results'!$K:$K,'All Results'!$A:$A,F$2,'All Results'!$H:$H,$A5)</f>
        <v>1431</v>
      </c>
      <c r="G5" s="16">
        <f>SUMIFS('All Results'!$K:$K,'All Results'!$A:$A,G$2,'All Results'!$H:$H,$A5)</f>
        <v>1166</v>
      </c>
      <c r="H5" s="60">
        <f>SUMIFS('All Results'!$K:$K,'All Results'!$A:$A,H$2,'All Results'!$H:$H,$A5)</f>
        <v>1567</v>
      </c>
      <c r="I5" s="16">
        <f>SUMIFS('All Results'!$K:$K,'All Results'!$A:$A,I$2,'All Results'!$H:$H,$A5)</f>
        <v>0</v>
      </c>
      <c r="J5" s="16">
        <f>SUMIFS('All Results'!$K:$K,'All Results'!$A:$A,J$2,'All Results'!$H:$H,$A5)</f>
        <v>1632</v>
      </c>
      <c r="K5" s="16">
        <f>SUMIFS('All Results'!$K:$K,'All Results'!$A:$A,K$2,'All Results'!$H:$H,$A5)</f>
        <v>1538</v>
      </c>
      <c r="L5" s="16">
        <f>SUMIFS('All Results'!$K:$K,'All Results'!$A:$A,L$2,'All Results'!$H:$H,$A5)</f>
        <v>1563</v>
      </c>
      <c r="M5" s="60">
        <f>SUMIFS('All Results'!$K:$K,'All Results'!$A:$A,M$2,'All Results'!$H:$H,$A5)</f>
        <v>1758</v>
      </c>
      <c r="N5" s="16">
        <f>SUMIFS('All Results'!$K:$K,'All Results'!$A:$A,N$2,'All Results'!$H:$H,$A5)</f>
        <v>0</v>
      </c>
      <c r="O5" s="16">
        <f>SUMIFS('All Results'!$K:$K,'All Results'!$A:$A,O$2,'All Results'!$H:$H,$A5)</f>
        <v>1600</v>
      </c>
      <c r="P5" s="16">
        <f>SUMIFS('All Results'!$K:$K,'All Results'!$A:$A,P$2,'All Results'!$H:$H,$A5)</f>
        <v>1728</v>
      </c>
      <c r="Q5" s="17">
        <f>SUM(D5:O5)</f>
        <v>13740</v>
      </c>
    </row>
    <row r="6" spans="1:17" x14ac:dyDescent="0.25">
      <c r="A6" s="7" t="s">
        <v>145</v>
      </c>
      <c r="B6" s="8"/>
      <c r="C6" s="8"/>
      <c r="D6" s="15">
        <f>SUMIFS('All Results'!$K:$K,'All Results'!$A:$A,D$2,'All Results'!$H:$H,$A6)</f>
        <v>814</v>
      </c>
      <c r="E6" s="16">
        <f>SUMIFS('All Results'!$K:$K,'All Results'!$A:$A,E$2,'All Results'!$H:$H,$A6)</f>
        <v>983</v>
      </c>
      <c r="F6" s="16">
        <f>SUMIFS('All Results'!$K:$K,'All Results'!$A:$A,F$2,'All Results'!$H:$H,$A6)</f>
        <v>730</v>
      </c>
      <c r="G6" s="16">
        <f>SUMIFS('All Results'!$K:$K,'All Results'!$A:$A,G$2,'All Results'!$H:$H,$A6)</f>
        <v>420</v>
      </c>
      <c r="H6" s="16">
        <f>SUMIFS('All Results'!$K:$K,'All Results'!$A:$A,H$2,'All Results'!$H:$H,$A6)</f>
        <v>769</v>
      </c>
      <c r="I6" s="16">
        <f>SUMIFS('All Results'!$K:$K,'All Results'!$A:$A,I$2,'All Results'!$H:$H,$A6)</f>
        <v>981</v>
      </c>
      <c r="J6" s="16">
        <f>SUMIFS('All Results'!$K:$K,'All Results'!$A:$A,J$2,'All Results'!$H:$H,$A6)</f>
        <v>1304</v>
      </c>
      <c r="K6" s="16">
        <f>SUMIFS('All Results'!$K:$K,'All Results'!$A:$A,K$2,'All Results'!$H:$H,$A6)</f>
        <v>848</v>
      </c>
      <c r="L6" s="16">
        <f>SUMIFS('All Results'!$K:$K,'All Results'!$A:$A,L$2,'All Results'!$H:$H,$A6)</f>
        <v>1218</v>
      </c>
      <c r="M6" s="16">
        <f>SUMIFS('All Results'!$K:$K,'All Results'!$A:$A,M$2,'All Results'!$H:$H,$A6)</f>
        <v>1122</v>
      </c>
      <c r="N6" s="16">
        <f>SUMIFS('All Results'!$K:$K,'All Results'!$A:$A,N$2,'All Results'!$H:$H,$A6)</f>
        <v>865</v>
      </c>
      <c r="O6" s="16">
        <f>SUMIFS('All Results'!$K:$K,'All Results'!$A:$A,O$2,'All Results'!$H:$H,$A6)</f>
        <v>646</v>
      </c>
      <c r="P6" s="16">
        <f>SUMIFS('All Results'!$K:$K,'All Results'!$A:$A,P$2,'All Results'!$H:$H,$A6)</f>
        <v>1140</v>
      </c>
      <c r="Q6" s="17">
        <f>SUM(D6:O6)</f>
        <v>10700</v>
      </c>
    </row>
    <row r="7" spans="1:17" x14ac:dyDescent="0.25">
      <c r="A7" s="7" t="s">
        <v>143</v>
      </c>
      <c r="B7" s="8"/>
      <c r="C7" s="8"/>
      <c r="D7" s="15">
        <f>SUMIFS('All Results'!$K:$K,'All Results'!$A:$A,D$2,'All Results'!$H:$H,$A7)</f>
        <v>1052</v>
      </c>
      <c r="E7" s="16">
        <f>SUMIFS('All Results'!$K:$K,'All Results'!$A:$A,E$2,'All Results'!$H:$H,$A7)</f>
        <v>1053</v>
      </c>
      <c r="F7" s="16">
        <f>SUMIFS('All Results'!$K:$K,'All Results'!$A:$A,F$2,'All Results'!$H:$H,$A7)</f>
        <v>870</v>
      </c>
      <c r="G7" s="16">
        <f>SUMIFS('All Results'!$K:$K,'All Results'!$A:$A,G$2,'All Results'!$H:$H,$A7)</f>
        <v>719</v>
      </c>
      <c r="H7" s="16">
        <f>SUMIFS('All Results'!$K:$K,'All Results'!$A:$A,H$2,'All Results'!$H:$H,$A7)</f>
        <v>1071</v>
      </c>
      <c r="I7" s="16">
        <f>SUMIFS('All Results'!$K:$K,'All Results'!$A:$A,I$2,'All Results'!$H:$H,$A7)</f>
        <v>955</v>
      </c>
      <c r="J7" s="16">
        <f>SUMIFS('All Results'!$K:$K,'All Results'!$A:$A,J$2,'All Results'!$H:$H,$A7)</f>
        <v>0</v>
      </c>
      <c r="K7" s="16">
        <f>SUMIFS('All Results'!$K:$K,'All Results'!$A:$A,K$2,'All Results'!$H:$H,$A7)</f>
        <v>1097</v>
      </c>
      <c r="L7" s="16">
        <f>SUMIFS('All Results'!$K:$K,'All Results'!$A:$A,L$2,'All Results'!$H:$H,$A7)</f>
        <v>1094</v>
      </c>
      <c r="M7" s="16">
        <f>SUMIFS('All Results'!$K:$K,'All Results'!$A:$A,M$2,'All Results'!$H:$H,$A7)</f>
        <v>0</v>
      </c>
      <c r="N7" s="16">
        <f>SUMIFS('All Results'!$K:$K,'All Results'!$A:$A,N$2,'All Results'!$H:$H,$A7)</f>
        <v>1394</v>
      </c>
      <c r="O7" s="16">
        <f>SUMIFS('All Results'!$K:$K,'All Results'!$A:$A,O$2,'All Results'!$H:$H,$A7)</f>
        <v>0</v>
      </c>
      <c r="P7" s="16">
        <f>SUMIFS('All Results'!$K:$K,'All Results'!$A:$A,P$2,'All Results'!$H:$H,$A7)</f>
        <v>0</v>
      </c>
      <c r="Q7" s="17">
        <f>SUM(D7:O7)</f>
        <v>9305</v>
      </c>
    </row>
    <row r="8" spans="1:17" x14ac:dyDescent="0.25">
      <c r="A8" s="7" t="s">
        <v>155</v>
      </c>
      <c r="B8" s="8"/>
      <c r="C8" s="8"/>
      <c r="D8" s="15">
        <f>SUMIFS('All Results'!$K:$K,'All Results'!$A:$A,D$2,'All Results'!$H:$H,$A8)</f>
        <v>469</v>
      </c>
      <c r="E8" s="16">
        <f>SUMIFS('All Results'!$K:$K,'All Results'!$A:$A,E$2,'All Results'!$H:$H,$A8)</f>
        <v>0</v>
      </c>
      <c r="F8" s="16">
        <f>SUMIFS('All Results'!$K:$K,'All Results'!$A:$A,F$2,'All Results'!$H:$H,$A8)</f>
        <v>0</v>
      </c>
      <c r="G8" s="16">
        <f>SUMIFS('All Results'!$K:$K,'All Results'!$A:$A,G$2,'All Results'!$H:$H,$A8)</f>
        <v>975</v>
      </c>
      <c r="H8" s="16">
        <f>SUMIFS('All Results'!$K:$K,'All Results'!$A:$A,H$2,'All Results'!$H:$H,$A8)</f>
        <v>0</v>
      </c>
      <c r="I8" s="16">
        <f>SUMIFS('All Results'!$K:$K,'All Results'!$A:$A,I$2,'All Results'!$H:$H,$A8)</f>
        <v>934</v>
      </c>
      <c r="J8" s="16">
        <f>SUMIFS('All Results'!$K:$K,'All Results'!$A:$A,J$2,'All Results'!$H:$H,$A8)</f>
        <v>950</v>
      </c>
      <c r="K8" s="16">
        <f>SUMIFS('All Results'!$K:$K,'All Results'!$A:$A,K$2,'All Results'!$H:$H,$A8)</f>
        <v>942</v>
      </c>
      <c r="L8" s="16">
        <f>SUMIFS('All Results'!$K:$K,'All Results'!$A:$A,L$2,'All Results'!$H:$H,$A8)</f>
        <v>519</v>
      </c>
      <c r="M8" s="16">
        <f>SUMIFS('All Results'!$K:$K,'All Results'!$A:$A,M$2,'All Results'!$H:$H,$A8)</f>
        <v>953</v>
      </c>
      <c r="N8" s="60">
        <f>SUMIFS('All Results'!$K:$K,'All Results'!$A:$A,N$2,'All Results'!$H:$H,$A8)</f>
        <v>1862</v>
      </c>
      <c r="O8" s="63">
        <f>SUMIFS('All Results'!$K:$K,'All Results'!$A:$A,O$2,'All Results'!$H:$H,$A8)</f>
        <v>967</v>
      </c>
      <c r="P8" s="63">
        <f>SUMIFS('All Results'!$K:$K,'All Results'!$A:$A,P$2,'All Results'!$H:$H,$A8)</f>
        <v>968</v>
      </c>
      <c r="Q8" s="17">
        <f>SUM(D8:O8)</f>
        <v>8571</v>
      </c>
    </row>
    <row r="9" spans="1:17" x14ac:dyDescent="0.25">
      <c r="A9" s="7" t="s">
        <v>136</v>
      </c>
      <c r="B9" s="8"/>
      <c r="C9" s="8"/>
      <c r="D9" s="15">
        <f>SUMIFS('All Results'!$K:$K,'All Results'!$A:$A,D$2,'All Results'!$H:$H,$A9)</f>
        <v>1002</v>
      </c>
      <c r="E9" s="16">
        <f>SUMIFS('All Results'!$K:$K,'All Results'!$A:$A,E$2,'All Results'!$H:$H,$A9)</f>
        <v>997</v>
      </c>
      <c r="F9" s="16">
        <f>SUMIFS('All Results'!$K:$K,'All Results'!$A:$A,F$2,'All Results'!$H:$H,$A9)</f>
        <v>517</v>
      </c>
      <c r="G9" s="16">
        <f>SUMIFS('All Results'!$K:$K,'All Results'!$A:$A,G$2,'All Results'!$H:$H,$A9)</f>
        <v>0</v>
      </c>
      <c r="H9" s="16">
        <f>SUMIFS('All Results'!$K:$K,'All Results'!$A:$A,H$2,'All Results'!$H:$H,$A9)</f>
        <v>913</v>
      </c>
      <c r="I9" s="16">
        <f>SUMIFS('All Results'!$K:$K,'All Results'!$A:$A,I$2,'All Results'!$H:$H,$A9)</f>
        <v>0</v>
      </c>
      <c r="J9" s="16">
        <f>SUMIFS('All Results'!$K:$K,'All Results'!$A:$A,J$2,'All Results'!$H:$H,$A9)</f>
        <v>459</v>
      </c>
      <c r="K9" s="16">
        <f>SUMIFS('All Results'!$K:$K,'All Results'!$A:$A,K$2,'All Results'!$H:$H,$A9)</f>
        <v>506</v>
      </c>
      <c r="L9" s="16">
        <f>SUMIFS('All Results'!$K:$K,'All Results'!$A:$A,L$2,'All Results'!$H:$H,$A9)</f>
        <v>810</v>
      </c>
      <c r="M9" s="16">
        <f>SUMIFS('All Results'!$K:$K,'All Results'!$A:$A,M$2,'All Results'!$H:$H,$A9)</f>
        <v>1574</v>
      </c>
      <c r="N9" s="16">
        <f>SUMIFS('All Results'!$K:$K,'All Results'!$A:$A,N$2,'All Results'!$H:$H,$A9)</f>
        <v>882</v>
      </c>
      <c r="O9" s="16">
        <f>SUMIFS('All Results'!$K:$K,'All Results'!$A:$A,O$2,'All Results'!$H:$H,$A9)</f>
        <v>488</v>
      </c>
      <c r="P9" s="16">
        <f>SUMIFS('All Results'!$K:$K,'All Results'!$A:$A,P$2,'All Results'!$H:$H,$A9)</f>
        <v>503</v>
      </c>
      <c r="Q9" s="17">
        <f>SUM(D9:O9)</f>
        <v>8148</v>
      </c>
    </row>
    <row r="10" spans="1:17" x14ac:dyDescent="0.25">
      <c r="A10" s="7" t="s">
        <v>135</v>
      </c>
      <c r="B10" s="8"/>
      <c r="C10" s="8"/>
      <c r="D10" s="15">
        <f>SUMIFS('All Results'!$K:$K,'All Results'!$A:$A,D$2,'All Results'!$H:$H,$A10)</f>
        <v>1146</v>
      </c>
      <c r="E10" s="16">
        <f>SUMIFS('All Results'!$K:$K,'All Results'!$A:$A,E$2,'All Results'!$H:$H,$A10)</f>
        <v>856</v>
      </c>
      <c r="F10" s="16">
        <f>SUMIFS('All Results'!$K:$K,'All Results'!$A:$A,F$2,'All Results'!$H:$H,$A10)</f>
        <v>0</v>
      </c>
      <c r="G10" s="16">
        <f>SUMIFS('All Results'!$K:$K,'All Results'!$A:$A,G$2,'All Results'!$H:$H,$A10)</f>
        <v>0</v>
      </c>
      <c r="H10" s="16">
        <f>SUMIFS('All Results'!$K:$K,'All Results'!$A:$A,H$2,'All Results'!$H:$H,$A10)</f>
        <v>935</v>
      </c>
      <c r="I10" s="16">
        <f>SUMIFS('All Results'!$K:$K,'All Results'!$A:$A,I$2,'All Results'!$H:$H,$A10)</f>
        <v>778</v>
      </c>
      <c r="J10" s="16">
        <f>SUMIFS('All Results'!$K:$K,'All Results'!$A:$A,J$2,'All Results'!$H:$H,$A10)</f>
        <v>0</v>
      </c>
      <c r="K10" s="16">
        <f>SUMIFS('All Results'!$K:$K,'All Results'!$A:$A,K$2,'All Results'!$H:$H,$A10)</f>
        <v>974</v>
      </c>
      <c r="L10" s="16">
        <f>SUMIFS('All Results'!$K:$K,'All Results'!$A:$A,L$2,'All Results'!$H:$H,$A10)</f>
        <v>778</v>
      </c>
      <c r="M10" s="16">
        <f>SUMIFS('All Results'!$K:$K,'All Results'!$A:$A,M$2,'All Results'!$H:$H,$A10)</f>
        <v>1065</v>
      </c>
      <c r="N10" s="16">
        <f>SUMIFS('All Results'!$K:$K,'All Results'!$A:$A,N$2,'All Results'!$H:$H,$A10)</f>
        <v>439</v>
      </c>
      <c r="O10" s="16">
        <f>SUMIFS('All Results'!$K:$K,'All Results'!$A:$A,O$2,'All Results'!$H:$H,$A10)</f>
        <v>632</v>
      </c>
      <c r="P10" s="16">
        <f>SUMIFS('All Results'!$K:$K,'All Results'!$A:$A,P$2,'All Results'!$H:$H,$A10)</f>
        <v>0</v>
      </c>
      <c r="Q10" s="17">
        <f>SUM(D10:O10)</f>
        <v>7603</v>
      </c>
    </row>
    <row r="11" spans="1:17" x14ac:dyDescent="0.25">
      <c r="A11" s="7" t="s">
        <v>476</v>
      </c>
      <c r="B11" s="8"/>
      <c r="C11" s="8"/>
      <c r="D11" s="15">
        <f>SUMIFS('All Results'!$K:$K,'All Results'!$A:$A,D$2,'All Results'!$H:$H,$A11)</f>
        <v>0</v>
      </c>
      <c r="E11" s="16">
        <f>SUMIFS('All Results'!$K:$K,'All Results'!$A:$A,E$2,'All Results'!$H:$H,$A11)</f>
        <v>434</v>
      </c>
      <c r="F11" s="16">
        <f>SUMIFS('All Results'!$K:$K,'All Results'!$A:$A,F$2,'All Results'!$H:$H,$A11)</f>
        <v>439</v>
      </c>
      <c r="G11" s="16">
        <f>SUMIFS('All Results'!$K:$K,'All Results'!$A:$A,G$2,'All Results'!$H:$H,$A11)</f>
        <v>575</v>
      </c>
      <c r="H11" s="16">
        <f>SUMIFS('All Results'!$K:$K,'All Results'!$A:$A,H$2,'All Results'!$H:$H,$A11)</f>
        <v>649</v>
      </c>
      <c r="I11" s="16">
        <f>SUMIFS('All Results'!$K:$K,'All Results'!$A:$A,I$2,'All Results'!$H:$H,$A11)</f>
        <v>688</v>
      </c>
      <c r="J11" s="16">
        <f>SUMIFS('All Results'!$K:$K,'All Results'!$A:$A,J$2,'All Results'!$H:$H,$A11)</f>
        <v>0</v>
      </c>
      <c r="K11" s="16">
        <f>SUMIFS('All Results'!$K:$K,'All Results'!$A:$A,K$2,'All Results'!$H:$H,$A11)</f>
        <v>911</v>
      </c>
      <c r="L11" s="16">
        <f>SUMIFS('All Results'!$K:$K,'All Results'!$A:$A,L$2,'All Results'!$H:$H,$A11)</f>
        <v>0</v>
      </c>
      <c r="M11" s="16">
        <f>SUMIFS('All Results'!$K:$K,'All Results'!$A:$A,M$2,'All Results'!$H:$H,$A11)</f>
        <v>699</v>
      </c>
      <c r="N11" s="16">
        <f>SUMIFS('All Results'!$K:$K,'All Results'!$A:$A,N$2,'All Results'!$H:$H,$A11)</f>
        <v>0</v>
      </c>
      <c r="O11" s="16">
        <f>SUMIFS('All Results'!$K:$K,'All Results'!$A:$A,O$2,'All Results'!$H:$H,$A11)</f>
        <v>770</v>
      </c>
      <c r="P11" s="16">
        <f>SUMIFS('All Results'!$K:$K,'All Results'!$A:$A,P$2,'All Results'!$H:$H,$A11)</f>
        <v>430</v>
      </c>
      <c r="Q11" s="17">
        <f>SUM(D11:O11)</f>
        <v>5165</v>
      </c>
    </row>
    <row r="12" spans="1:17" x14ac:dyDescent="0.25">
      <c r="A12" s="7" t="s">
        <v>150</v>
      </c>
      <c r="B12" s="8"/>
      <c r="C12" s="8"/>
      <c r="D12" s="15">
        <f>SUMIFS('All Results'!$K:$K,'All Results'!$A:$A,D$2,'All Results'!$H:$H,$A12)</f>
        <v>428</v>
      </c>
      <c r="E12" s="16">
        <f>SUMIFS('All Results'!$K:$K,'All Results'!$A:$A,E$2,'All Results'!$H:$H,$A12)</f>
        <v>623</v>
      </c>
      <c r="F12" s="16">
        <f>SUMIFS('All Results'!$K:$K,'All Results'!$A:$A,F$2,'All Results'!$H:$H,$A12)</f>
        <v>0</v>
      </c>
      <c r="G12" s="16">
        <f>SUMIFS('All Results'!$K:$K,'All Results'!$A:$A,G$2,'All Results'!$H:$H,$A12)</f>
        <v>0</v>
      </c>
      <c r="H12" s="16">
        <f>SUMIFS('All Results'!$K:$K,'All Results'!$A:$A,H$2,'All Results'!$H:$H,$A12)</f>
        <v>740</v>
      </c>
      <c r="I12" s="16">
        <f>SUMIFS('All Results'!$K:$K,'All Results'!$A:$A,I$2,'All Results'!$H:$H,$A12)</f>
        <v>864</v>
      </c>
      <c r="J12" s="16">
        <f>SUMIFS('All Results'!$K:$K,'All Results'!$A:$A,J$2,'All Results'!$H:$H,$A12)</f>
        <v>409</v>
      </c>
      <c r="K12" s="16">
        <f>SUMIFS('All Results'!$K:$K,'All Results'!$A:$A,K$2,'All Results'!$H:$H,$A12)</f>
        <v>584</v>
      </c>
      <c r="L12" s="16">
        <f>SUMIFS('All Results'!$K:$K,'All Results'!$A:$A,L$2,'All Results'!$H:$H,$A12)</f>
        <v>774</v>
      </c>
      <c r="M12" s="16">
        <f>SUMIFS('All Results'!$K:$K,'All Results'!$A:$A,M$2,'All Results'!$H:$H,$A12)</f>
        <v>0</v>
      </c>
      <c r="N12" s="16">
        <f>SUMIFS('All Results'!$K:$K,'All Results'!$A:$A,N$2,'All Results'!$H:$H,$A12)</f>
        <v>334</v>
      </c>
      <c r="O12" s="16">
        <f>SUMIFS('All Results'!$K:$K,'All Results'!$A:$A,O$2,'All Results'!$H:$H,$A12)</f>
        <v>372</v>
      </c>
      <c r="P12" s="16">
        <f>SUMIFS('All Results'!$K:$K,'All Results'!$A:$A,P$2,'All Results'!$H:$H,$A12)</f>
        <v>595</v>
      </c>
      <c r="Q12" s="17">
        <f>SUM(D12:O12)</f>
        <v>5128</v>
      </c>
    </row>
    <row r="13" spans="1:17" x14ac:dyDescent="0.25">
      <c r="A13" s="7" t="s">
        <v>140</v>
      </c>
      <c r="B13" s="8"/>
      <c r="C13" s="8"/>
      <c r="D13" s="15">
        <f>SUMIFS('All Results'!$K:$K,'All Results'!$A:$A,D$2,'All Results'!$H:$H,$A13)</f>
        <v>467</v>
      </c>
      <c r="E13" s="16">
        <f>SUMIFS('All Results'!$K:$K,'All Results'!$A:$A,E$2,'All Results'!$H:$H,$A13)</f>
        <v>466</v>
      </c>
      <c r="F13" s="16">
        <f>SUMIFS('All Results'!$K:$K,'All Results'!$A:$A,F$2,'All Results'!$H:$H,$A13)</f>
        <v>0</v>
      </c>
      <c r="G13" s="16">
        <f>SUMIFS('All Results'!$K:$K,'All Results'!$A:$A,G$2,'All Results'!$H:$H,$A13)</f>
        <v>0</v>
      </c>
      <c r="H13" s="16">
        <f>SUMIFS('All Results'!$K:$K,'All Results'!$A:$A,H$2,'All Results'!$H:$H,$A13)</f>
        <v>0</v>
      </c>
      <c r="I13" s="16">
        <f>SUMIFS('All Results'!$K:$K,'All Results'!$A:$A,I$2,'All Results'!$H:$H,$A13)</f>
        <v>0</v>
      </c>
      <c r="J13" s="16">
        <f>SUMIFS('All Results'!$K:$K,'All Results'!$A:$A,J$2,'All Results'!$H:$H,$A13)</f>
        <v>372</v>
      </c>
      <c r="K13" s="16">
        <f>SUMIFS('All Results'!$K:$K,'All Results'!$A:$A,K$2,'All Results'!$H:$H,$A13)</f>
        <v>548</v>
      </c>
      <c r="L13" s="16">
        <f>SUMIFS('All Results'!$K:$K,'All Results'!$A:$A,L$2,'All Results'!$H:$H,$A13)</f>
        <v>870</v>
      </c>
      <c r="M13" s="16">
        <f>SUMIFS('All Results'!$K:$K,'All Results'!$A:$A,M$2,'All Results'!$H:$H,$A13)</f>
        <v>1366</v>
      </c>
      <c r="N13" s="16">
        <f>SUMIFS('All Results'!$K:$K,'All Results'!$A:$A,N$2,'All Results'!$H:$H,$A13)</f>
        <v>204</v>
      </c>
      <c r="O13" s="16">
        <f>SUMIFS('All Results'!$K:$K,'All Results'!$A:$A,O$2,'All Results'!$H:$H,$A13)</f>
        <v>0</v>
      </c>
      <c r="P13" s="16">
        <f>SUMIFS('All Results'!$K:$K,'All Results'!$A:$A,P$2,'All Results'!$H:$H,$A13)</f>
        <v>0</v>
      </c>
      <c r="Q13" s="17">
        <f>SUM(D13:O13)</f>
        <v>4293</v>
      </c>
    </row>
    <row r="14" spans="1:17" x14ac:dyDescent="0.25">
      <c r="A14" s="7" t="s">
        <v>121</v>
      </c>
      <c r="B14" s="8"/>
      <c r="C14" s="8"/>
      <c r="D14" s="15">
        <f>SUMIFS('All Results'!$K:$K,'All Results'!$A:$A,D$2,'All Results'!$H:$H,$A14)</f>
        <v>489</v>
      </c>
      <c r="E14" s="16">
        <f>SUMIFS('All Results'!$K:$K,'All Results'!$A:$A,E$2,'All Results'!$H:$H,$A14)</f>
        <v>442</v>
      </c>
      <c r="F14" s="16">
        <f>SUMIFS('All Results'!$K:$K,'All Results'!$A:$A,F$2,'All Results'!$H:$H,$A14)</f>
        <v>530</v>
      </c>
      <c r="G14" s="16">
        <f>SUMIFS('All Results'!$K:$K,'All Results'!$A:$A,G$2,'All Results'!$H:$H,$A14)</f>
        <v>190</v>
      </c>
      <c r="H14" s="16">
        <f>SUMIFS('All Results'!$K:$K,'All Results'!$A:$A,H$2,'All Results'!$H:$H,$A14)</f>
        <v>0</v>
      </c>
      <c r="I14" s="16">
        <f>SUMIFS('All Results'!$K:$K,'All Results'!$A:$A,I$2,'All Results'!$H:$H,$A14)</f>
        <v>448</v>
      </c>
      <c r="J14" s="16">
        <f>SUMIFS('All Results'!$K:$K,'All Results'!$A:$A,J$2,'All Results'!$H:$H,$A14)</f>
        <v>584</v>
      </c>
      <c r="K14" s="16">
        <f>SUMIFS('All Results'!$K:$K,'All Results'!$A:$A,K$2,'All Results'!$H:$H,$A14)</f>
        <v>320</v>
      </c>
      <c r="L14" s="16">
        <f>SUMIFS('All Results'!$K:$K,'All Results'!$A:$A,L$2,'All Results'!$H:$H,$A14)</f>
        <v>0</v>
      </c>
      <c r="M14" s="16">
        <f>SUMIFS('All Results'!$K:$K,'All Results'!$A:$A,M$2,'All Results'!$H:$H,$A14)</f>
        <v>475</v>
      </c>
      <c r="N14" s="16">
        <f>SUMIFS('All Results'!$K:$K,'All Results'!$A:$A,N$2,'All Results'!$H:$H,$A14)</f>
        <v>318</v>
      </c>
      <c r="O14" s="16">
        <f>SUMIFS('All Results'!$K:$K,'All Results'!$A:$A,O$2,'All Results'!$H:$H,$A14)</f>
        <v>315</v>
      </c>
      <c r="P14" s="16">
        <f>SUMIFS('All Results'!$K:$K,'All Results'!$A:$A,P$2,'All Results'!$H:$H,$A14)</f>
        <v>0</v>
      </c>
      <c r="Q14" s="17">
        <f>SUM(D14:O14)</f>
        <v>4111</v>
      </c>
    </row>
    <row r="15" spans="1:17" x14ac:dyDescent="0.25">
      <c r="A15" s="7" t="s">
        <v>350</v>
      </c>
      <c r="B15" s="8"/>
      <c r="C15" s="8"/>
      <c r="D15" s="15">
        <f>SUMIFS('All Results'!$K:$K,'All Results'!$A:$A,D$2,'All Results'!$H:$H,$A15)</f>
        <v>0</v>
      </c>
      <c r="E15" s="16">
        <f>SUMIFS('All Results'!$K:$K,'All Results'!$A:$A,E$2,'All Results'!$H:$H,$A15)</f>
        <v>0</v>
      </c>
      <c r="F15" s="16">
        <f>SUMIFS('All Results'!$K:$K,'All Results'!$A:$A,F$2,'All Results'!$H:$H,$A15)</f>
        <v>0</v>
      </c>
      <c r="G15" s="16">
        <f>SUMIFS('All Results'!$K:$K,'All Results'!$A:$A,G$2,'All Results'!$H:$H,$A15)</f>
        <v>0</v>
      </c>
      <c r="H15" s="16">
        <f>SUMIFS('All Results'!$K:$K,'All Results'!$A:$A,H$2,'All Results'!$H:$H,$A15)</f>
        <v>0</v>
      </c>
      <c r="I15" s="16">
        <f>SUMIFS('All Results'!$K:$K,'All Results'!$A:$A,I$2,'All Results'!$H:$H,$A15)</f>
        <v>0</v>
      </c>
      <c r="J15" s="16">
        <f>SUMIFS('All Results'!$K:$K,'All Results'!$A:$A,J$2,'All Results'!$H:$H,$A15)</f>
        <v>0</v>
      </c>
      <c r="K15" s="16">
        <f>SUMIFS('All Results'!$K:$K,'All Results'!$A:$A,K$2,'All Results'!$H:$H,$A15)</f>
        <v>812</v>
      </c>
      <c r="L15" s="16">
        <f>SUMIFS('All Results'!$K:$K,'All Results'!$A:$A,L$2,'All Results'!$H:$H,$A15)</f>
        <v>713</v>
      </c>
      <c r="M15" s="16">
        <f>SUMIFS('All Results'!$K:$K,'All Results'!$A:$A,M$2,'All Results'!$H:$H,$A15)</f>
        <v>753</v>
      </c>
      <c r="N15" s="16">
        <f>SUMIFS('All Results'!$K:$K,'All Results'!$A:$A,N$2,'All Results'!$H:$H,$A15)</f>
        <v>751</v>
      </c>
      <c r="O15" s="16">
        <f>SUMIFS('All Results'!$K:$K,'All Results'!$A:$A,O$2,'All Results'!$H:$H,$A15)</f>
        <v>838</v>
      </c>
      <c r="P15" s="16">
        <f>SUMIFS('All Results'!$K:$K,'All Results'!$A:$A,P$2,'All Results'!$H:$H,$A15)</f>
        <v>449</v>
      </c>
      <c r="Q15" s="17">
        <f>SUM(D15:O15)</f>
        <v>3867</v>
      </c>
    </row>
    <row r="16" spans="1:17" x14ac:dyDescent="0.25">
      <c r="A16" s="7" t="s">
        <v>132</v>
      </c>
      <c r="B16" s="8"/>
      <c r="C16" s="8"/>
      <c r="D16" s="15">
        <f>SUMIFS('All Results'!$K:$K,'All Results'!$A:$A,D$2,'All Results'!$H:$H,$A16)</f>
        <v>563</v>
      </c>
      <c r="E16" s="16">
        <f>SUMIFS('All Results'!$K:$K,'All Results'!$A:$A,E$2,'All Results'!$H:$H,$A16)</f>
        <v>0</v>
      </c>
      <c r="F16" s="16">
        <f>SUMIFS('All Results'!$K:$K,'All Results'!$A:$A,F$2,'All Results'!$H:$H,$A16)</f>
        <v>0</v>
      </c>
      <c r="G16" s="16">
        <f>SUMIFS('All Results'!$K:$K,'All Results'!$A:$A,G$2,'All Results'!$H:$H,$A16)</f>
        <v>0</v>
      </c>
      <c r="H16" s="16">
        <f>SUMIFS('All Results'!$K:$K,'All Results'!$A:$A,H$2,'All Results'!$H:$H,$A16)</f>
        <v>372</v>
      </c>
      <c r="I16" s="16">
        <f>SUMIFS('All Results'!$K:$K,'All Results'!$A:$A,I$2,'All Results'!$H:$H,$A16)</f>
        <v>0</v>
      </c>
      <c r="J16" s="16">
        <f>SUMIFS('All Results'!$K:$K,'All Results'!$A:$A,J$2,'All Results'!$H:$H,$A16)</f>
        <v>577</v>
      </c>
      <c r="K16" s="16">
        <f>SUMIFS('All Results'!$K:$K,'All Results'!$A:$A,K$2,'All Results'!$H:$H,$A16)</f>
        <v>385</v>
      </c>
      <c r="L16" s="16">
        <f>SUMIFS('All Results'!$K:$K,'All Results'!$A:$A,L$2,'All Results'!$H:$H,$A16)</f>
        <v>553</v>
      </c>
      <c r="M16" s="16">
        <f>SUMIFS('All Results'!$K:$K,'All Results'!$A:$A,M$2,'All Results'!$H:$H,$A16)</f>
        <v>596</v>
      </c>
      <c r="N16" s="16">
        <f>SUMIFS('All Results'!$K:$K,'All Results'!$A:$A,N$2,'All Results'!$H:$H,$A16)</f>
        <v>214</v>
      </c>
      <c r="O16" s="16">
        <f>SUMIFS('All Results'!$K:$K,'All Results'!$A:$A,O$2,'All Results'!$H:$H,$A16)</f>
        <v>368</v>
      </c>
      <c r="P16" s="16">
        <f>SUMIFS('All Results'!$K:$K,'All Results'!$A:$A,P$2,'All Results'!$H:$H,$A16)</f>
        <v>0</v>
      </c>
      <c r="Q16" s="17">
        <f>SUM(D16:O16)</f>
        <v>3628</v>
      </c>
    </row>
    <row r="17" spans="1:17" x14ac:dyDescent="0.25">
      <c r="A17" s="7" t="s">
        <v>144</v>
      </c>
      <c r="B17" s="8"/>
      <c r="C17" s="8"/>
      <c r="D17" s="15">
        <f>SUMIFS('All Results'!$K:$K,'All Results'!$A:$A,D$2,'All Results'!$H:$H,$A17)</f>
        <v>482</v>
      </c>
      <c r="E17" s="16">
        <f>SUMIFS('All Results'!$K:$K,'All Results'!$A:$A,E$2,'All Results'!$H:$H,$A17)</f>
        <v>318</v>
      </c>
      <c r="F17" s="16">
        <f>SUMIFS('All Results'!$K:$K,'All Results'!$A:$A,F$2,'All Results'!$H:$H,$A17)</f>
        <v>240</v>
      </c>
      <c r="G17" s="16">
        <f>SUMIFS('All Results'!$K:$K,'All Results'!$A:$A,G$2,'All Results'!$H:$H,$A17)</f>
        <v>0</v>
      </c>
      <c r="H17" s="16">
        <f>SUMIFS('All Results'!$K:$K,'All Results'!$A:$A,H$2,'All Results'!$H:$H,$A17)</f>
        <v>250</v>
      </c>
      <c r="I17" s="16">
        <f>SUMIFS('All Results'!$K:$K,'All Results'!$A:$A,I$2,'All Results'!$H:$H,$A17)</f>
        <v>0</v>
      </c>
      <c r="J17" s="16">
        <f>SUMIFS('All Results'!$K:$K,'All Results'!$A:$A,J$2,'All Results'!$H:$H,$A17)</f>
        <v>0</v>
      </c>
      <c r="K17" s="16">
        <f>SUMIFS('All Results'!$K:$K,'All Results'!$A:$A,K$2,'All Results'!$H:$H,$A17)</f>
        <v>353</v>
      </c>
      <c r="L17" s="16">
        <f>SUMIFS('All Results'!$K:$K,'All Results'!$A:$A,L$2,'All Results'!$H:$H,$A17)</f>
        <v>543</v>
      </c>
      <c r="M17" s="16">
        <f>SUMIFS('All Results'!$K:$K,'All Results'!$A:$A,M$2,'All Results'!$H:$H,$A17)</f>
        <v>0</v>
      </c>
      <c r="N17" s="16">
        <f>SUMIFS('All Results'!$K:$K,'All Results'!$A:$A,N$2,'All Results'!$H:$H,$A17)</f>
        <v>271</v>
      </c>
      <c r="O17" s="16">
        <f>SUMIFS('All Results'!$K:$K,'All Results'!$A:$A,O$2,'All Results'!$H:$H,$A17)</f>
        <v>193</v>
      </c>
      <c r="P17" s="16">
        <f>SUMIFS('All Results'!$K:$K,'All Results'!$A:$A,P$2,'All Results'!$H:$H,$A17)</f>
        <v>384</v>
      </c>
      <c r="Q17" s="17">
        <f>SUM(D17:O17)</f>
        <v>2650</v>
      </c>
    </row>
    <row r="18" spans="1:17" x14ac:dyDescent="0.25">
      <c r="A18" s="7" t="s">
        <v>366</v>
      </c>
      <c r="B18" s="8"/>
      <c r="C18" s="8"/>
      <c r="D18" s="15">
        <f>SUMIFS('All Results'!$K:$K,'All Results'!$A:$A,D$2,'All Results'!$H:$H,$A18)</f>
        <v>0</v>
      </c>
      <c r="E18" s="16">
        <f>SUMIFS('All Results'!$K:$K,'All Results'!$A:$A,E$2,'All Results'!$H:$H,$A18)</f>
        <v>0</v>
      </c>
      <c r="F18" s="16">
        <f>SUMIFS('All Results'!$K:$K,'All Results'!$A:$A,F$2,'All Results'!$H:$H,$A18)</f>
        <v>0</v>
      </c>
      <c r="G18" s="16">
        <f>SUMIFS('All Results'!$K:$K,'All Results'!$A:$A,G$2,'All Results'!$H:$H,$A18)</f>
        <v>0</v>
      </c>
      <c r="H18" s="16">
        <f>SUMIFS('All Results'!$K:$K,'All Results'!$A:$A,H$2,'All Results'!$H:$H,$A18)</f>
        <v>409</v>
      </c>
      <c r="I18" s="16">
        <f>SUMIFS('All Results'!$K:$K,'All Results'!$A:$A,I$2,'All Results'!$H:$H,$A18)</f>
        <v>0</v>
      </c>
      <c r="J18" s="16">
        <f>SUMIFS('All Results'!$K:$K,'All Results'!$A:$A,J$2,'All Results'!$H:$H,$A18)</f>
        <v>0</v>
      </c>
      <c r="K18" s="16">
        <f>SUMIFS('All Results'!$K:$K,'All Results'!$A:$A,K$2,'All Results'!$H:$H,$A18)</f>
        <v>0</v>
      </c>
      <c r="L18" s="16">
        <f>SUMIFS('All Results'!$K:$K,'All Results'!$A:$A,L$2,'All Results'!$H:$H,$A18)</f>
        <v>412</v>
      </c>
      <c r="M18" s="16">
        <f>SUMIFS('All Results'!$K:$K,'All Results'!$A:$A,M$2,'All Results'!$H:$H,$A18)</f>
        <v>1161</v>
      </c>
      <c r="N18" s="16">
        <f>SUMIFS('All Results'!$K:$K,'All Results'!$A:$A,N$2,'All Results'!$H:$H,$A18)</f>
        <v>0</v>
      </c>
      <c r="O18" s="16">
        <f>SUMIFS('All Results'!$K:$K,'All Results'!$A:$A,O$2,'All Results'!$H:$H,$A18)</f>
        <v>503</v>
      </c>
      <c r="P18" s="16">
        <f>SUMIFS('All Results'!$K:$K,'All Results'!$A:$A,P$2,'All Results'!$H:$H,$A18)</f>
        <v>1452</v>
      </c>
      <c r="Q18" s="17">
        <f>SUM(D18:O18)</f>
        <v>2485</v>
      </c>
    </row>
    <row r="19" spans="1:17" x14ac:dyDescent="0.25">
      <c r="A19" s="7" t="s">
        <v>122</v>
      </c>
      <c r="B19" s="8"/>
      <c r="C19" s="8"/>
      <c r="D19" s="15">
        <f>SUMIFS('All Results'!$K:$K,'All Results'!$A:$A,D$2,'All Results'!$H:$H,$A19)</f>
        <v>670</v>
      </c>
      <c r="E19" s="16">
        <f>SUMIFS('All Results'!$K:$K,'All Results'!$A:$A,E$2,'All Results'!$H:$H,$A19)</f>
        <v>599</v>
      </c>
      <c r="F19" s="16">
        <f>SUMIFS('All Results'!$K:$K,'All Results'!$A:$A,F$2,'All Results'!$H:$H,$A19)</f>
        <v>0</v>
      </c>
      <c r="G19" s="16">
        <f>SUMIFS('All Results'!$K:$K,'All Results'!$A:$A,G$2,'All Results'!$H:$H,$A19)</f>
        <v>0</v>
      </c>
      <c r="H19" s="16">
        <f>SUMIFS('All Results'!$K:$K,'All Results'!$A:$A,H$2,'All Results'!$H:$H,$A19)</f>
        <v>350</v>
      </c>
      <c r="I19" s="16">
        <f>SUMIFS('All Results'!$K:$K,'All Results'!$A:$A,I$2,'All Results'!$H:$H,$A19)</f>
        <v>388</v>
      </c>
      <c r="J19" s="16">
        <f>SUMIFS('All Results'!$K:$K,'All Results'!$A:$A,J$2,'All Results'!$H:$H,$A19)</f>
        <v>0</v>
      </c>
      <c r="K19" s="16">
        <f>SUMIFS('All Results'!$K:$K,'All Results'!$A:$A,K$2,'All Results'!$H:$H,$A19)</f>
        <v>0</v>
      </c>
      <c r="L19" s="16">
        <f>SUMIFS('All Results'!$K:$K,'All Results'!$A:$A,L$2,'All Results'!$H:$H,$A19)</f>
        <v>0</v>
      </c>
      <c r="M19" s="16">
        <f>SUMIFS('All Results'!$K:$K,'All Results'!$A:$A,M$2,'All Results'!$H:$H,$A19)</f>
        <v>0</v>
      </c>
      <c r="N19" s="16">
        <f>SUMIFS('All Results'!$K:$K,'All Results'!$A:$A,N$2,'All Results'!$H:$H,$A19)</f>
        <v>0</v>
      </c>
      <c r="O19" s="16">
        <f>SUMIFS('All Results'!$K:$K,'All Results'!$A:$A,O$2,'All Results'!$H:$H,$A19)</f>
        <v>306</v>
      </c>
      <c r="P19" s="16">
        <f>SUMIFS('All Results'!$K:$K,'All Results'!$A:$A,P$2,'All Results'!$H:$H,$A19)</f>
        <v>0</v>
      </c>
      <c r="Q19" s="17">
        <f>SUM(D19:O19)</f>
        <v>2313</v>
      </c>
    </row>
    <row r="20" spans="1:17" x14ac:dyDescent="0.25">
      <c r="A20" s="7" t="s">
        <v>355</v>
      </c>
      <c r="B20" s="8"/>
      <c r="C20" s="8"/>
      <c r="D20" s="15">
        <f>SUMIFS('All Results'!$K:$K,'All Results'!$A:$A,D$2,'All Results'!$H:$H,$A20)</f>
        <v>0</v>
      </c>
      <c r="E20" s="16">
        <f>SUMIFS('All Results'!$K:$K,'All Results'!$A:$A,E$2,'All Results'!$H:$H,$A20)</f>
        <v>0</v>
      </c>
      <c r="F20" s="16">
        <f>SUMIFS('All Results'!$K:$K,'All Results'!$A:$A,F$2,'All Results'!$H:$H,$A20)</f>
        <v>0</v>
      </c>
      <c r="G20" s="16">
        <f>SUMIFS('All Results'!$K:$K,'All Results'!$A:$A,G$2,'All Results'!$H:$H,$A20)</f>
        <v>0</v>
      </c>
      <c r="H20" s="16">
        <f>SUMIFS('All Results'!$K:$K,'All Results'!$A:$A,H$2,'All Results'!$H:$H,$A20)</f>
        <v>0</v>
      </c>
      <c r="I20" s="16">
        <f>SUMIFS('All Results'!$K:$K,'All Results'!$A:$A,I$2,'All Results'!$H:$H,$A20)</f>
        <v>0</v>
      </c>
      <c r="J20" s="16">
        <f>SUMIFS('All Results'!$K:$K,'All Results'!$A:$A,J$2,'All Results'!$H:$H,$A20)</f>
        <v>0</v>
      </c>
      <c r="K20" s="16">
        <f>SUMIFS('All Results'!$K:$K,'All Results'!$A:$A,K$2,'All Results'!$H:$H,$A20)</f>
        <v>968</v>
      </c>
      <c r="L20" s="16">
        <f>SUMIFS('All Results'!$K:$K,'All Results'!$A:$A,L$2,'All Results'!$H:$H,$A20)</f>
        <v>0</v>
      </c>
      <c r="M20" s="16">
        <f>SUMIFS('All Results'!$K:$K,'All Results'!$A:$A,M$2,'All Results'!$H:$H,$A20)</f>
        <v>0</v>
      </c>
      <c r="N20" s="16">
        <f>SUMIFS('All Results'!$K:$K,'All Results'!$A:$A,N$2,'All Results'!$H:$H,$A20)</f>
        <v>457</v>
      </c>
      <c r="O20" s="16">
        <f>SUMIFS('All Results'!$K:$K,'All Results'!$A:$A,O$2,'All Results'!$H:$H,$A20)</f>
        <v>533</v>
      </c>
      <c r="P20" s="16">
        <f>SUMIFS('All Results'!$K:$K,'All Results'!$A:$A,P$2,'All Results'!$H:$H,$A20)</f>
        <v>0</v>
      </c>
      <c r="Q20" s="17">
        <f>SUM(D20:O20)</f>
        <v>1958</v>
      </c>
    </row>
    <row r="21" spans="1:17" x14ac:dyDescent="0.25">
      <c r="A21" s="7" t="s">
        <v>112</v>
      </c>
      <c r="B21" s="8"/>
      <c r="C21" s="8"/>
      <c r="D21" s="15">
        <f>SUMIFS('All Results'!$K:$K,'All Results'!$A:$A,D$2,'All Results'!$H:$H,$A21)</f>
        <v>244</v>
      </c>
      <c r="E21" s="16">
        <f>SUMIFS('All Results'!$K:$K,'All Results'!$A:$A,E$2,'All Results'!$H:$H,$A21)</f>
        <v>0</v>
      </c>
      <c r="F21" s="16">
        <f>SUMIFS('All Results'!$K:$K,'All Results'!$A:$A,F$2,'All Results'!$H:$H,$A21)</f>
        <v>236</v>
      </c>
      <c r="G21" s="16">
        <f>SUMIFS('All Results'!$K:$K,'All Results'!$A:$A,G$2,'All Results'!$H:$H,$A21)</f>
        <v>0</v>
      </c>
      <c r="H21" s="16">
        <f>SUMIFS('All Results'!$K:$K,'All Results'!$A:$A,H$2,'All Results'!$H:$H,$A21)</f>
        <v>0</v>
      </c>
      <c r="I21" s="16">
        <f>SUMIFS('All Results'!$K:$K,'All Results'!$A:$A,I$2,'All Results'!$H:$H,$A21)</f>
        <v>0</v>
      </c>
      <c r="J21" s="16">
        <f>SUMIFS('All Results'!$K:$K,'All Results'!$A:$A,J$2,'All Results'!$H:$H,$A21)</f>
        <v>185</v>
      </c>
      <c r="K21" s="16">
        <f>SUMIFS('All Results'!$K:$K,'All Results'!$A:$A,K$2,'All Results'!$H:$H,$A21)</f>
        <v>0</v>
      </c>
      <c r="L21" s="16">
        <f>SUMIFS('All Results'!$K:$K,'All Results'!$A:$A,L$2,'All Results'!$H:$H,$A21)</f>
        <v>0</v>
      </c>
      <c r="M21" s="16">
        <f>SUMIFS('All Results'!$K:$K,'All Results'!$A:$A,M$2,'All Results'!$H:$H,$A21)</f>
        <v>1034</v>
      </c>
      <c r="N21" s="16">
        <f>SUMIFS('All Results'!$K:$K,'All Results'!$A:$A,N$2,'All Results'!$H:$H,$A21)</f>
        <v>0</v>
      </c>
      <c r="O21" s="16">
        <f>SUMIFS('All Results'!$K:$K,'All Results'!$A:$A,O$2,'All Results'!$H:$H,$A21)</f>
        <v>0</v>
      </c>
      <c r="P21" s="16">
        <f>SUMIFS('All Results'!$K:$K,'All Results'!$A:$A,P$2,'All Results'!$H:$H,$A21)</f>
        <v>0</v>
      </c>
      <c r="Q21" s="17">
        <f>SUM(D21:O21)</f>
        <v>1699</v>
      </c>
    </row>
    <row r="22" spans="1:17" x14ac:dyDescent="0.25">
      <c r="A22" s="7" t="s">
        <v>291</v>
      </c>
      <c r="B22" s="8"/>
      <c r="C22" s="8"/>
      <c r="D22" s="15">
        <f>SUMIFS('All Results'!$K:$K,'All Results'!$A:$A,D$2,'All Results'!$H:$H,$A22)</f>
        <v>0</v>
      </c>
      <c r="E22" s="16">
        <f>SUMIFS('All Results'!$K:$K,'All Results'!$A:$A,E$2,'All Results'!$H:$H,$A22)</f>
        <v>0</v>
      </c>
      <c r="F22" s="16">
        <f>SUMIFS('All Results'!$K:$K,'All Results'!$A:$A,F$2,'All Results'!$H:$H,$A22)</f>
        <v>0</v>
      </c>
      <c r="G22" s="16">
        <f>SUMIFS('All Results'!$K:$K,'All Results'!$A:$A,G$2,'All Results'!$H:$H,$A22)</f>
        <v>0</v>
      </c>
      <c r="H22" s="16">
        <f>SUMIFS('All Results'!$K:$K,'All Results'!$A:$A,H$2,'All Results'!$H:$H,$A22)</f>
        <v>0</v>
      </c>
      <c r="I22" s="16">
        <f>SUMIFS('All Results'!$K:$K,'All Results'!$A:$A,I$2,'All Results'!$H:$H,$A22)</f>
        <v>408</v>
      </c>
      <c r="J22" s="16">
        <f>SUMIFS('All Results'!$K:$K,'All Results'!$A:$A,J$2,'All Results'!$H:$H,$A22)</f>
        <v>462</v>
      </c>
      <c r="K22" s="16">
        <f>SUMIFS('All Results'!$K:$K,'All Results'!$A:$A,K$2,'All Results'!$H:$H,$A22)</f>
        <v>0</v>
      </c>
      <c r="L22" s="16">
        <f>SUMIFS('All Results'!$K:$K,'All Results'!$A:$A,L$2,'All Results'!$H:$H,$A22)</f>
        <v>0</v>
      </c>
      <c r="M22" s="16">
        <f>SUMIFS('All Results'!$K:$K,'All Results'!$A:$A,M$2,'All Results'!$H:$H,$A22)</f>
        <v>596</v>
      </c>
      <c r="N22" s="16">
        <f>SUMIFS('All Results'!$K:$K,'All Results'!$A:$A,N$2,'All Results'!$H:$H,$A22)</f>
        <v>0</v>
      </c>
      <c r="O22" s="16">
        <f>SUMIFS('All Results'!$K:$K,'All Results'!$A:$A,O$2,'All Results'!$H:$H,$A22)</f>
        <v>0</v>
      </c>
      <c r="P22" s="16">
        <f>SUMIFS('All Results'!$K:$K,'All Results'!$A:$A,P$2,'All Results'!$H:$H,$A22)</f>
        <v>0</v>
      </c>
      <c r="Q22" s="17">
        <f>SUM(D22:O22)</f>
        <v>1466</v>
      </c>
    </row>
    <row r="23" spans="1:17" x14ac:dyDescent="0.25">
      <c r="A23" s="7" t="s">
        <v>148</v>
      </c>
      <c r="B23" s="8"/>
      <c r="C23" s="8"/>
      <c r="D23" s="15">
        <f>SUMIFS('All Results'!$K:$K,'All Results'!$A:$A,D$2,'All Results'!$H:$H,$A23)</f>
        <v>352</v>
      </c>
      <c r="E23" s="16">
        <f>SUMIFS('All Results'!$K:$K,'All Results'!$A:$A,E$2,'All Results'!$H:$H,$A23)</f>
        <v>0</v>
      </c>
      <c r="F23" s="16">
        <f>SUMIFS('All Results'!$K:$K,'All Results'!$A:$A,F$2,'All Results'!$H:$H,$A23)</f>
        <v>0</v>
      </c>
      <c r="G23" s="16">
        <f>SUMIFS('All Results'!$K:$K,'All Results'!$A:$A,G$2,'All Results'!$H:$H,$A23)</f>
        <v>0</v>
      </c>
      <c r="H23" s="16">
        <f>SUMIFS('All Results'!$K:$K,'All Results'!$A:$A,H$2,'All Results'!$H:$H,$A23)</f>
        <v>333</v>
      </c>
      <c r="I23" s="16">
        <f>SUMIFS('All Results'!$K:$K,'All Results'!$A:$A,I$2,'All Results'!$H:$H,$A23)</f>
        <v>349</v>
      </c>
      <c r="J23" s="16">
        <f>SUMIFS('All Results'!$K:$K,'All Results'!$A:$A,J$2,'All Results'!$H:$H,$A23)</f>
        <v>348</v>
      </c>
      <c r="K23" s="16">
        <f>SUMIFS('All Results'!$K:$K,'All Results'!$A:$A,K$2,'All Results'!$H:$H,$A23)</f>
        <v>0</v>
      </c>
      <c r="L23" s="16">
        <f>SUMIFS('All Results'!$K:$K,'All Results'!$A:$A,L$2,'All Results'!$H:$H,$A23)</f>
        <v>0</v>
      </c>
      <c r="M23" s="16">
        <f>SUMIFS('All Results'!$K:$K,'All Results'!$A:$A,M$2,'All Results'!$H:$H,$A23)</f>
        <v>0</v>
      </c>
      <c r="N23" s="16">
        <f>SUMIFS('All Results'!$K:$K,'All Results'!$A:$A,N$2,'All Results'!$H:$H,$A23)</f>
        <v>0</v>
      </c>
      <c r="O23" s="16">
        <f>SUMIFS('All Results'!$K:$K,'All Results'!$A:$A,O$2,'All Results'!$H:$H,$A23)</f>
        <v>0</v>
      </c>
      <c r="P23" s="16">
        <f>SUMIFS('All Results'!$K:$K,'All Results'!$A:$A,P$2,'All Results'!$H:$H,$A23)</f>
        <v>0</v>
      </c>
      <c r="Q23" s="17">
        <f>SUM(D23:O23)</f>
        <v>1382</v>
      </c>
    </row>
    <row r="24" spans="1:17" x14ac:dyDescent="0.25">
      <c r="A24" s="7" t="s">
        <v>110</v>
      </c>
      <c r="B24" s="8"/>
      <c r="C24" s="8"/>
      <c r="D24" s="15">
        <f>SUMIFS('All Results'!$K:$K,'All Results'!$A:$A,D$2,'All Results'!$H:$H,$A24)</f>
        <v>412</v>
      </c>
      <c r="E24" s="16">
        <f>SUMIFS('All Results'!$K:$K,'All Results'!$A:$A,E$2,'All Results'!$H:$H,$A24)</f>
        <v>173</v>
      </c>
      <c r="F24" s="16">
        <f>SUMIFS('All Results'!$K:$K,'All Results'!$A:$A,F$2,'All Results'!$H:$H,$A24)</f>
        <v>189</v>
      </c>
      <c r="G24" s="16">
        <f>SUMIFS('All Results'!$K:$K,'All Results'!$A:$A,G$2,'All Results'!$H:$H,$A24)</f>
        <v>0</v>
      </c>
      <c r="H24" s="16">
        <f>SUMIFS('All Results'!$K:$K,'All Results'!$A:$A,H$2,'All Results'!$H:$H,$A24)</f>
        <v>192</v>
      </c>
      <c r="I24" s="16">
        <f>SUMIFS('All Results'!$K:$K,'All Results'!$A:$A,I$2,'All Results'!$H:$H,$A24)</f>
        <v>228</v>
      </c>
      <c r="J24" s="16">
        <f>SUMIFS('All Results'!$K:$K,'All Results'!$A:$A,J$2,'All Results'!$H:$H,$A24)</f>
        <v>0</v>
      </c>
      <c r="K24" s="16">
        <f>SUMIFS('All Results'!$K:$K,'All Results'!$A:$A,K$2,'All Results'!$H:$H,$A24)</f>
        <v>0</v>
      </c>
      <c r="L24" s="16">
        <f>SUMIFS('All Results'!$K:$K,'All Results'!$A:$A,L$2,'All Results'!$H:$H,$A24)</f>
        <v>0</v>
      </c>
      <c r="M24" s="16">
        <f>SUMIFS('All Results'!$K:$K,'All Results'!$A:$A,M$2,'All Results'!$H:$H,$A24)</f>
        <v>185</v>
      </c>
      <c r="N24" s="16">
        <f>SUMIFS('All Results'!$K:$K,'All Results'!$A:$A,N$2,'All Results'!$H:$H,$A24)</f>
        <v>0</v>
      </c>
      <c r="O24" s="16">
        <f>SUMIFS('All Results'!$K:$K,'All Results'!$A:$A,O$2,'All Results'!$H:$H,$A24)</f>
        <v>0</v>
      </c>
      <c r="P24" s="16">
        <f>SUMIFS('All Results'!$K:$K,'All Results'!$A:$A,P$2,'All Results'!$H:$H,$A24)</f>
        <v>0</v>
      </c>
      <c r="Q24" s="17">
        <f>SUM(D24:O24)</f>
        <v>1379</v>
      </c>
    </row>
    <row r="25" spans="1:17" x14ac:dyDescent="0.25">
      <c r="A25" s="7" t="s">
        <v>212</v>
      </c>
      <c r="B25" s="8"/>
      <c r="C25" s="8"/>
      <c r="D25" s="15">
        <f>SUMIFS('All Results'!$K:$K,'All Results'!$A:$A,D$2,'All Results'!$H:$H,$A25)</f>
        <v>0</v>
      </c>
      <c r="E25" s="16">
        <f>SUMIFS('All Results'!$K:$K,'All Results'!$A:$A,E$2,'All Results'!$H:$H,$A25)</f>
        <v>0</v>
      </c>
      <c r="F25" s="16">
        <f>SUMIFS('All Results'!$K:$K,'All Results'!$A:$A,F$2,'All Results'!$H:$H,$A25)</f>
        <v>243</v>
      </c>
      <c r="G25" s="16">
        <f>SUMIFS('All Results'!$K:$K,'All Results'!$A:$A,G$2,'All Results'!$H:$H,$A25)</f>
        <v>0</v>
      </c>
      <c r="H25" s="16">
        <f>SUMIFS('All Results'!$K:$K,'All Results'!$A:$A,H$2,'All Results'!$H:$H,$A25)</f>
        <v>274</v>
      </c>
      <c r="I25" s="16">
        <f>SUMIFS('All Results'!$K:$K,'All Results'!$A:$A,I$2,'All Results'!$H:$H,$A25)</f>
        <v>264</v>
      </c>
      <c r="J25" s="16">
        <f>SUMIFS('All Results'!$K:$K,'All Results'!$A:$A,J$2,'All Results'!$H:$H,$A25)</f>
        <v>0</v>
      </c>
      <c r="K25" s="16">
        <f>SUMIFS('All Results'!$K:$K,'All Results'!$A:$A,K$2,'All Results'!$H:$H,$A25)</f>
        <v>0</v>
      </c>
      <c r="L25" s="16">
        <f>SUMIFS('All Results'!$K:$K,'All Results'!$A:$A,L$2,'All Results'!$H:$H,$A25)</f>
        <v>0</v>
      </c>
      <c r="M25" s="16">
        <f>SUMIFS('All Results'!$K:$K,'All Results'!$A:$A,M$2,'All Results'!$H:$H,$A25)</f>
        <v>446</v>
      </c>
      <c r="N25" s="16">
        <f>SUMIFS('All Results'!$K:$K,'All Results'!$A:$A,N$2,'All Results'!$H:$H,$A25)</f>
        <v>0</v>
      </c>
      <c r="O25" s="16">
        <f>SUMIFS('All Results'!$K:$K,'All Results'!$A:$A,O$2,'All Results'!$H:$H,$A25)</f>
        <v>0</v>
      </c>
      <c r="P25" s="16">
        <f>SUMIFS('All Results'!$K:$K,'All Results'!$A:$A,P$2,'All Results'!$H:$H,$A25)</f>
        <v>0</v>
      </c>
      <c r="Q25" s="17">
        <f>SUM(D25:O25)</f>
        <v>1227</v>
      </c>
    </row>
    <row r="26" spans="1:17" x14ac:dyDescent="0.25">
      <c r="A26" s="7" t="s">
        <v>362</v>
      </c>
      <c r="B26" s="8"/>
      <c r="C26" s="8"/>
      <c r="D26" s="15">
        <f>SUMIFS('All Results'!$K:$K,'All Results'!$A:$A,D$2,'All Results'!$H:$H,$A26)</f>
        <v>0</v>
      </c>
      <c r="E26" s="16">
        <f>SUMIFS('All Results'!$K:$K,'All Results'!$A:$A,E$2,'All Results'!$H:$H,$A26)</f>
        <v>0</v>
      </c>
      <c r="F26" s="16">
        <f>SUMIFS('All Results'!$K:$K,'All Results'!$A:$A,F$2,'All Results'!$H:$H,$A26)</f>
        <v>0</v>
      </c>
      <c r="G26" s="16">
        <f>SUMIFS('All Results'!$K:$K,'All Results'!$A:$A,G$2,'All Results'!$H:$H,$A26)</f>
        <v>0</v>
      </c>
      <c r="H26" s="16">
        <f>SUMIFS('All Results'!$K:$K,'All Results'!$A:$A,H$2,'All Results'!$H:$H,$A26)</f>
        <v>0</v>
      </c>
      <c r="I26" s="16">
        <f>SUMIFS('All Results'!$K:$K,'All Results'!$A:$A,I$2,'All Results'!$H:$H,$A26)</f>
        <v>0</v>
      </c>
      <c r="J26" s="16">
        <f>SUMIFS('All Results'!$K:$K,'All Results'!$A:$A,J$2,'All Results'!$H:$H,$A26)</f>
        <v>0</v>
      </c>
      <c r="K26" s="16">
        <f>SUMIFS('All Results'!$K:$K,'All Results'!$A:$A,K$2,'All Results'!$H:$H,$A26)</f>
        <v>313</v>
      </c>
      <c r="L26" s="16">
        <f>SUMIFS('All Results'!$K:$K,'All Results'!$A:$A,L$2,'All Results'!$H:$H,$A26)</f>
        <v>0</v>
      </c>
      <c r="M26" s="16">
        <f>SUMIFS('All Results'!$K:$K,'All Results'!$A:$A,M$2,'All Results'!$H:$H,$A26)</f>
        <v>635</v>
      </c>
      <c r="N26" s="16">
        <f>SUMIFS('All Results'!$K:$K,'All Results'!$A:$A,N$2,'All Results'!$H:$H,$A26)</f>
        <v>0</v>
      </c>
      <c r="O26" s="16">
        <f>SUMIFS('All Results'!$K:$K,'All Results'!$A:$A,O$2,'All Results'!$H:$H,$A26)</f>
        <v>0</v>
      </c>
      <c r="P26" s="16">
        <f>SUMIFS('All Results'!$K:$K,'All Results'!$A:$A,P$2,'All Results'!$H:$H,$A26)</f>
        <v>0</v>
      </c>
      <c r="Q26" s="17">
        <f>SUM(D26:O26)</f>
        <v>948</v>
      </c>
    </row>
    <row r="27" spans="1:17" x14ac:dyDescent="0.25">
      <c r="A27" s="7" t="s">
        <v>185</v>
      </c>
      <c r="B27" s="8"/>
      <c r="C27" s="8"/>
      <c r="D27" s="15">
        <f>SUMIFS('All Results'!$K:$K,'All Results'!$A:$A,D$2,'All Results'!$H:$H,$A27)</f>
        <v>0</v>
      </c>
      <c r="E27" s="16">
        <f>SUMIFS('All Results'!$K:$K,'All Results'!$A:$A,E$2,'All Results'!$H:$H,$A27)</f>
        <v>126</v>
      </c>
      <c r="F27" s="16">
        <f>SUMIFS('All Results'!$K:$K,'All Results'!$A:$A,F$2,'All Results'!$H:$H,$A27)</f>
        <v>139</v>
      </c>
      <c r="G27" s="16">
        <f>SUMIFS('All Results'!$K:$K,'All Results'!$A:$A,G$2,'All Results'!$H:$H,$A27)</f>
        <v>0</v>
      </c>
      <c r="H27" s="16">
        <f>SUMIFS('All Results'!$K:$K,'All Results'!$A:$A,H$2,'All Results'!$H:$H,$A27)</f>
        <v>150</v>
      </c>
      <c r="I27" s="16">
        <f>SUMIFS('All Results'!$K:$K,'All Results'!$A:$A,I$2,'All Results'!$H:$H,$A27)</f>
        <v>0</v>
      </c>
      <c r="J27" s="16">
        <f>SUMIFS('All Results'!$K:$K,'All Results'!$A:$A,J$2,'All Results'!$H:$H,$A27)</f>
        <v>0</v>
      </c>
      <c r="K27" s="16">
        <f>SUMIFS('All Results'!$K:$K,'All Results'!$A:$A,K$2,'All Results'!$H:$H,$A27)</f>
        <v>147</v>
      </c>
      <c r="L27" s="16">
        <f>SUMIFS('All Results'!$K:$K,'All Results'!$A:$A,L$2,'All Results'!$H:$H,$A27)</f>
        <v>0</v>
      </c>
      <c r="M27" s="16">
        <f>SUMIFS('All Results'!$K:$K,'All Results'!$A:$A,M$2,'All Results'!$H:$H,$A27)</f>
        <v>326</v>
      </c>
      <c r="N27" s="16">
        <f>SUMIFS('All Results'!$K:$K,'All Results'!$A:$A,N$2,'All Results'!$H:$H,$A27)</f>
        <v>0</v>
      </c>
      <c r="O27" s="16">
        <f>SUMIFS('All Results'!$K:$K,'All Results'!$A:$A,O$2,'All Results'!$H:$H,$A27)</f>
        <v>0</v>
      </c>
      <c r="P27" s="16">
        <f>SUMIFS('All Results'!$K:$K,'All Results'!$A:$A,P$2,'All Results'!$H:$H,$A27)</f>
        <v>0</v>
      </c>
      <c r="Q27" s="17">
        <f>SUM(D27:O27)</f>
        <v>888</v>
      </c>
    </row>
    <row r="28" spans="1:17" x14ac:dyDescent="0.25">
      <c r="A28" s="7" t="s">
        <v>178</v>
      </c>
      <c r="B28" s="8"/>
      <c r="C28" s="8"/>
      <c r="D28" s="15">
        <f>SUMIFS('All Results'!$K:$K,'All Results'!$A:$A,D$2,'All Results'!$H:$H,$A28)</f>
        <v>0</v>
      </c>
      <c r="E28" s="16">
        <f>SUMIFS('All Results'!$K:$K,'All Results'!$A:$A,E$2,'All Results'!$H:$H,$A28)</f>
        <v>440</v>
      </c>
      <c r="F28" s="16">
        <f>SUMIFS('All Results'!$K:$K,'All Results'!$A:$A,F$2,'All Results'!$H:$H,$A28)</f>
        <v>0</v>
      </c>
      <c r="G28" s="16">
        <f>SUMIFS('All Results'!$K:$K,'All Results'!$A:$A,G$2,'All Results'!$H:$H,$A28)</f>
        <v>0</v>
      </c>
      <c r="H28" s="16">
        <f>SUMIFS('All Results'!$K:$K,'All Results'!$A:$A,H$2,'All Results'!$H:$H,$A28)</f>
        <v>0</v>
      </c>
      <c r="I28" s="16">
        <f>SUMIFS('All Results'!$K:$K,'All Results'!$A:$A,I$2,'All Results'!$H:$H,$A28)</f>
        <v>0</v>
      </c>
      <c r="J28" s="16">
        <f>SUMIFS('All Results'!$K:$K,'All Results'!$A:$A,J$2,'All Results'!$H:$H,$A28)</f>
        <v>0</v>
      </c>
      <c r="K28" s="16">
        <f>SUMIFS('All Results'!$K:$K,'All Results'!$A:$A,K$2,'All Results'!$H:$H,$A28)</f>
        <v>0</v>
      </c>
      <c r="L28" s="16">
        <f>SUMIFS('All Results'!$K:$K,'All Results'!$A:$A,L$2,'All Results'!$H:$H,$A28)</f>
        <v>0</v>
      </c>
      <c r="M28" s="16">
        <f>SUMIFS('All Results'!$K:$K,'All Results'!$A:$A,M$2,'All Results'!$H:$H,$A28)</f>
        <v>0</v>
      </c>
      <c r="N28" s="16">
        <f>SUMIFS('All Results'!$K:$K,'All Results'!$A:$A,N$2,'All Results'!$H:$H,$A28)</f>
        <v>0</v>
      </c>
      <c r="O28" s="16">
        <f>SUMIFS('All Results'!$K:$K,'All Results'!$A:$A,O$2,'All Results'!$H:$H,$A28)</f>
        <v>440</v>
      </c>
      <c r="P28" s="16">
        <f>SUMIFS('All Results'!$K:$K,'All Results'!$A:$A,P$2,'All Results'!$H:$H,$A28)</f>
        <v>0</v>
      </c>
      <c r="Q28" s="17">
        <f>SUM(D28:O28)</f>
        <v>880</v>
      </c>
    </row>
    <row r="29" spans="1:17" x14ac:dyDescent="0.25">
      <c r="A29" s="7" t="s">
        <v>454</v>
      </c>
      <c r="B29" s="8"/>
      <c r="C29" s="8"/>
      <c r="D29" s="15">
        <f>SUMIFS('All Results'!$K:$K,'All Results'!$A:$A,D$2,'All Results'!$H:$H,$A29)</f>
        <v>0</v>
      </c>
      <c r="E29" s="16">
        <f>SUMIFS('All Results'!$K:$K,'All Results'!$A:$A,E$2,'All Results'!$H:$H,$A29)</f>
        <v>0</v>
      </c>
      <c r="F29" s="16">
        <f>SUMIFS('All Results'!$K:$K,'All Results'!$A:$A,F$2,'All Results'!$H:$H,$A29)</f>
        <v>0</v>
      </c>
      <c r="G29" s="16">
        <f>SUMIFS('All Results'!$K:$K,'All Results'!$A:$A,G$2,'All Results'!$H:$H,$A29)</f>
        <v>0</v>
      </c>
      <c r="H29" s="16">
        <f>SUMIFS('All Results'!$K:$K,'All Results'!$A:$A,H$2,'All Results'!$H:$H,$A29)</f>
        <v>0</v>
      </c>
      <c r="I29" s="16">
        <f>SUMIFS('All Results'!$K:$K,'All Results'!$A:$A,I$2,'All Results'!$H:$H,$A29)</f>
        <v>0</v>
      </c>
      <c r="J29" s="16">
        <f>SUMIFS('All Results'!$K:$K,'All Results'!$A:$A,J$2,'All Results'!$H:$H,$A29)</f>
        <v>0</v>
      </c>
      <c r="K29" s="16">
        <f>SUMIFS('All Results'!$K:$K,'All Results'!$A:$A,K$2,'All Results'!$H:$H,$A29)</f>
        <v>0</v>
      </c>
      <c r="L29" s="16">
        <f>SUMIFS('All Results'!$K:$K,'All Results'!$A:$A,L$2,'All Results'!$H:$H,$A29)</f>
        <v>0</v>
      </c>
      <c r="M29" s="16">
        <f>SUMIFS('All Results'!$K:$K,'All Results'!$A:$A,M$2,'All Results'!$H:$H,$A29)</f>
        <v>0</v>
      </c>
      <c r="N29" s="16">
        <f>SUMIFS('All Results'!$K:$K,'All Results'!$A:$A,N$2,'All Results'!$H:$H,$A29)</f>
        <v>388</v>
      </c>
      <c r="O29" s="16">
        <f>SUMIFS('All Results'!$K:$K,'All Results'!$A:$A,O$2,'All Results'!$H:$H,$A29)</f>
        <v>458</v>
      </c>
      <c r="P29" s="16">
        <f>SUMIFS('All Results'!$K:$K,'All Results'!$A:$A,P$2,'All Results'!$H:$H,$A29)</f>
        <v>0</v>
      </c>
      <c r="Q29" s="17">
        <f>SUM(D29:O29)</f>
        <v>846</v>
      </c>
    </row>
    <row r="30" spans="1:17" x14ac:dyDescent="0.25">
      <c r="A30" s="7" t="s">
        <v>267</v>
      </c>
      <c r="B30" s="8"/>
      <c r="C30" s="8"/>
      <c r="D30" s="15">
        <f>SUMIFS('All Results'!$K:$K,'All Results'!$A:$A,D$2,'All Results'!$H:$H,$A30)</f>
        <v>0</v>
      </c>
      <c r="E30" s="16">
        <f>SUMIFS('All Results'!$K:$K,'All Results'!$A:$A,E$2,'All Results'!$H:$H,$A30)</f>
        <v>0</v>
      </c>
      <c r="F30" s="16">
        <f>SUMIFS('All Results'!$K:$K,'All Results'!$A:$A,F$2,'All Results'!$H:$H,$A30)</f>
        <v>0</v>
      </c>
      <c r="G30" s="16">
        <f>SUMIFS('All Results'!$K:$K,'All Results'!$A:$A,G$2,'All Results'!$H:$H,$A30)</f>
        <v>0</v>
      </c>
      <c r="H30" s="16">
        <f>SUMIFS('All Results'!$K:$K,'All Results'!$A:$A,H$2,'All Results'!$H:$H,$A30)</f>
        <v>282</v>
      </c>
      <c r="I30" s="16">
        <f>SUMIFS('All Results'!$K:$K,'All Results'!$A:$A,I$2,'All Results'!$H:$H,$A30)</f>
        <v>388</v>
      </c>
      <c r="J30" s="16">
        <f>SUMIFS('All Results'!$K:$K,'All Results'!$A:$A,J$2,'All Results'!$H:$H,$A30)</f>
        <v>0</v>
      </c>
      <c r="K30" s="16">
        <f>SUMIFS('All Results'!$K:$K,'All Results'!$A:$A,K$2,'All Results'!$H:$H,$A30)</f>
        <v>0</v>
      </c>
      <c r="L30" s="16">
        <f>SUMIFS('All Results'!$K:$K,'All Results'!$A:$A,L$2,'All Results'!$H:$H,$A30)</f>
        <v>0</v>
      </c>
      <c r="M30" s="16">
        <f>SUMIFS('All Results'!$K:$K,'All Results'!$A:$A,M$2,'All Results'!$H:$H,$A30)</f>
        <v>0</v>
      </c>
      <c r="N30" s="16">
        <f>SUMIFS('All Results'!$K:$K,'All Results'!$A:$A,N$2,'All Results'!$H:$H,$A30)</f>
        <v>0</v>
      </c>
      <c r="O30" s="16">
        <f>SUMIFS('All Results'!$K:$K,'All Results'!$A:$A,O$2,'All Results'!$H:$H,$A30)</f>
        <v>0</v>
      </c>
      <c r="P30" s="16">
        <f>SUMIFS('All Results'!$K:$K,'All Results'!$A:$A,P$2,'All Results'!$H:$H,$A30)</f>
        <v>0</v>
      </c>
      <c r="Q30" s="17">
        <f>SUM(D30:O30)</f>
        <v>670</v>
      </c>
    </row>
    <row r="31" spans="1:17" x14ac:dyDescent="0.25">
      <c r="A31" s="7" t="s">
        <v>407</v>
      </c>
      <c r="B31" s="8"/>
      <c r="C31" s="8"/>
      <c r="D31" s="15">
        <f>SUMIFS('All Results'!$K:$K,'All Results'!$A:$A,D$2,'All Results'!$H:$H,$A31)</f>
        <v>0</v>
      </c>
      <c r="E31" s="16">
        <f>SUMIFS('All Results'!$K:$K,'All Results'!$A:$A,E$2,'All Results'!$H:$H,$A31)</f>
        <v>0</v>
      </c>
      <c r="F31" s="16">
        <f>SUMIFS('All Results'!$K:$K,'All Results'!$A:$A,F$2,'All Results'!$H:$H,$A31)</f>
        <v>0</v>
      </c>
      <c r="G31" s="16">
        <f>SUMIFS('All Results'!$K:$K,'All Results'!$A:$A,G$2,'All Results'!$H:$H,$A31)</f>
        <v>0</v>
      </c>
      <c r="H31" s="16">
        <f>SUMIFS('All Results'!$K:$K,'All Results'!$A:$A,H$2,'All Results'!$H:$H,$A31)</f>
        <v>0</v>
      </c>
      <c r="I31" s="16">
        <f>SUMIFS('All Results'!$K:$K,'All Results'!$A:$A,I$2,'All Results'!$H:$H,$A31)</f>
        <v>0</v>
      </c>
      <c r="J31" s="16">
        <f>SUMIFS('All Results'!$K:$K,'All Results'!$A:$A,J$2,'All Results'!$H:$H,$A31)</f>
        <v>0</v>
      </c>
      <c r="K31" s="16">
        <f>SUMIFS('All Results'!$K:$K,'All Results'!$A:$A,K$2,'All Results'!$H:$H,$A31)</f>
        <v>0</v>
      </c>
      <c r="L31" s="16">
        <f>SUMIFS('All Results'!$K:$K,'All Results'!$A:$A,L$2,'All Results'!$H:$H,$A31)</f>
        <v>0</v>
      </c>
      <c r="M31" s="16">
        <f>SUMIFS('All Results'!$K:$K,'All Results'!$A:$A,M$2,'All Results'!$H:$H,$A31)</f>
        <v>620</v>
      </c>
      <c r="N31" s="16">
        <f>SUMIFS('All Results'!$K:$K,'All Results'!$A:$A,N$2,'All Results'!$H:$H,$A31)</f>
        <v>0</v>
      </c>
      <c r="O31" s="16">
        <f>SUMIFS('All Results'!$K:$K,'All Results'!$A:$A,O$2,'All Results'!$H:$H,$A31)</f>
        <v>0</v>
      </c>
      <c r="P31" s="16">
        <f>SUMIFS('All Results'!$K:$K,'All Results'!$A:$A,P$2,'All Results'!$H:$H,$A31)</f>
        <v>0</v>
      </c>
      <c r="Q31" s="17">
        <f>SUM(D31:O31)</f>
        <v>620</v>
      </c>
    </row>
    <row r="32" spans="1:17" x14ac:dyDescent="0.25">
      <c r="A32" s="7" t="s">
        <v>451</v>
      </c>
      <c r="B32" s="8"/>
      <c r="C32" s="8"/>
      <c r="D32" s="15">
        <f>SUMIFS('All Results'!$K:$K,'All Results'!$A:$A,D$2,'All Results'!$H:$H,$A32)</f>
        <v>0</v>
      </c>
      <c r="E32" s="16">
        <f>SUMIFS('All Results'!$K:$K,'All Results'!$A:$A,E$2,'All Results'!$H:$H,$A32)</f>
        <v>0</v>
      </c>
      <c r="F32" s="16">
        <f>SUMIFS('All Results'!$K:$K,'All Results'!$A:$A,F$2,'All Results'!$H:$H,$A32)</f>
        <v>0</v>
      </c>
      <c r="G32" s="16">
        <f>SUMIFS('All Results'!$K:$K,'All Results'!$A:$A,G$2,'All Results'!$H:$H,$A32)</f>
        <v>0</v>
      </c>
      <c r="H32" s="16">
        <f>SUMIFS('All Results'!$K:$K,'All Results'!$A:$A,H$2,'All Results'!$H:$H,$A32)</f>
        <v>0</v>
      </c>
      <c r="I32" s="16">
        <f>SUMIFS('All Results'!$K:$K,'All Results'!$A:$A,I$2,'All Results'!$H:$H,$A32)</f>
        <v>0</v>
      </c>
      <c r="J32" s="16">
        <f>SUMIFS('All Results'!$K:$K,'All Results'!$A:$A,J$2,'All Results'!$H:$H,$A32)</f>
        <v>0</v>
      </c>
      <c r="K32" s="16">
        <f>SUMIFS('All Results'!$K:$K,'All Results'!$A:$A,K$2,'All Results'!$H:$H,$A32)</f>
        <v>0</v>
      </c>
      <c r="L32" s="16">
        <f>SUMIFS('All Results'!$K:$K,'All Results'!$A:$A,L$2,'All Results'!$H:$H,$A32)</f>
        <v>0</v>
      </c>
      <c r="M32" s="16">
        <f>SUMIFS('All Results'!$K:$K,'All Results'!$A:$A,M$2,'All Results'!$H:$H,$A32)</f>
        <v>0</v>
      </c>
      <c r="N32" s="16">
        <f>SUMIFS('All Results'!$K:$K,'All Results'!$A:$A,N$2,'All Results'!$H:$H,$A32)</f>
        <v>610</v>
      </c>
      <c r="O32" s="16">
        <f>SUMIFS('All Results'!$K:$K,'All Results'!$A:$A,O$2,'All Results'!$H:$H,$A32)</f>
        <v>0</v>
      </c>
      <c r="P32" s="16">
        <f>SUMIFS('All Results'!$K:$K,'All Results'!$A:$A,P$2,'All Results'!$H:$H,$A32)</f>
        <v>0</v>
      </c>
      <c r="Q32" s="17">
        <f>SUM(D32:O32)</f>
        <v>610</v>
      </c>
    </row>
    <row r="33" spans="1:17" x14ac:dyDescent="0.25">
      <c r="A33" s="7" t="s">
        <v>123</v>
      </c>
      <c r="B33" s="8"/>
      <c r="C33" s="8"/>
      <c r="D33" s="15">
        <f>SUMIFS('All Results'!$K:$K,'All Results'!$A:$A,D$2,'All Results'!$H:$H,$A33)</f>
        <v>383</v>
      </c>
      <c r="E33" s="16">
        <f>SUMIFS('All Results'!$K:$K,'All Results'!$A:$A,E$2,'All Results'!$H:$H,$A33)</f>
        <v>0</v>
      </c>
      <c r="F33" s="16">
        <f>SUMIFS('All Results'!$K:$K,'All Results'!$A:$A,F$2,'All Results'!$H:$H,$A33)</f>
        <v>0</v>
      </c>
      <c r="G33" s="16">
        <f>SUMIFS('All Results'!$K:$K,'All Results'!$A:$A,G$2,'All Results'!$H:$H,$A33)</f>
        <v>0</v>
      </c>
      <c r="H33" s="16">
        <f>SUMIFS('All Results'!$K:$K,'All Results'!$A:$A,H$2,'All Results'!$H:$H,$A33)</f>
        <v>0</v>
      </c>
      <c r="I33" s="16">
        <f>SUMIFS('All Results'!$K:$K,'All Results'!$A:$A,I$2,'All Results'!$H:$H,$A33)</f>
        <v>198</v>
      </c>
      <c r="J33" s="16">
        <f>SUMIFS('All Results'!$K:$K,'All Results'!$A:$A,J$2,'All Results'!$H:$H,$A33)</f>
        <v>0</v>
      </c>
      <c r="K33" s="16">
        <f>SUMIFS('All Results'!$K:$K,'All Results'!$A:$A,K$2,'All Results'!$H:$H,$A33)</f>
        <v>0</v>
      </c>
      <c r="L33" s="16">
        <f>SUMIFS('All Results'!$K:$K,'All Results'!$A:$A,L$2,'All Results'!$H:$H,$A33)</f>
        <v>0</v>
      </c>
      <c r="M33" s="16">
        <f>SUMIFS('All Results'!$K:$K,'All Results'!$A:$A,M$2,'All Results'!$H:$H,$A33)</f>
        <v>0</v>
      </c>
      <c r="N33" s="16">
        <f>SUMIFS('All Results'!$K:$K,'All Results'!$A:$A,N$2,'All Results'!$H:$H,$A33)</f>
        <v>0</v>
      </c>
      <c r="O33" s="16">
        <f>SUMIFS('All Results'!$K:$K,'All Results'!$A:$A,O$2,'All Results'!$H:$H,$A33)</f>
        <v>0</v>
      </c>
      <c r="P33" s="16">
        <f>SUMIFS('All Results'!$K:$K,'All Results'!$A:$A,P$2,'All Results'!$H:$H,$A33)</f>
        <v>0</v>
      </c>
      <c r="Q33" s="17">
        <f>SUM(D33:O33)</f>
        <v>581</v>
      </c>
    </row>
    <row r="34" spans="1:17" x14ac:dyDescent="0.25">
      <c r="A34" s="47" t="s">
        <v>403</v>
      </c>
      <c r="B34" s="8"/>
      <c r="C34" s="8"/>
      <c r="D34" s="15">
        <f>SUMIFS('All Results'!$K:$K,'All Results'!$A:$A,D$2,'All Results'!$H:$H,$A34)</f>
        <v>0</v>
      </c>
      <c r="E34" s="16">
        <f>SUMIFS('All Results'!$K:$K,'All Results'!$A:$A,E$2,'All Results'!$H:$H,$A34)</f>
        <v>0</v>
      </c>
      <c r="F34" s="16">
        <f>SUMIFS('All Results'!$K:$K,'All Results'!$A:$A,F$2,'All Results'!$H:$H,$A34)</f>
        <v>0</v>
      </c>
      <c r="G34" s="16">
        <f>SUMIFS('All Results'!$K:$K,'All Results'!$A:$A,G$2,'All Results'!$H:$H,$A34)</f>
        <v>0</v>
      </c>
      <c r="H34" s="16">
        <f>SUMIFS('All Results'!$K:$K,'All Results'!$A:$A,H$2,'All Results'!$H:$H,$A34)</f>
        <v>0</v>
      </c>
      <c r="I34" s="16">
        <f>SUMIFS('All Results'!$K:$K,'All Results'!$A:$A,I$2,'All Results'!$H:$H,$A34)</f>
        <v>0</v>
      </c>
      <c r="J34" s="16">
        <f>SUMIFS('All Results'!$K:$K,'All Results'!$A:$A,J$2,'All Results'!$H:$H,$A34)</f>
        <v>0</v>
      </c>
      <c r="K34" s="16">
        <f>SUMIFS('All Results'!$K:$K,'All Results'!$A:$A,K$2,'All Results'!$H:$H,$A34)</f>
        <v>0</v>
      </c>
      <c r="L34" s="16">
        <f>SUMIFS('All Results'!$K:$K,'All Results'!$A:$A,L$2,'All Results'!$H:$H,$A34)</f>
        <v>0</v>
      </c>
      <c r="M34" s="16">
        <f>SUMIFS('All Results'!$K:$K,'All Results'!$A:$A,M$2,'All Results'!$H:$H,$A34)</f>
        <v>539</v>
      </c>
      <c r="N34" s="16">
        <f>SUMIFS('All Results'!$K:$K,'All Results'!$A:$A,N$2,'All Results'!$H:$H,$A34)</f>
        <v>0</v>
      </c>
      <c r="O34" s="16">
        <f>SUMIFS('All Results'!$K:$K,'All Results'!$A:$A,O$2,'All Results'!$H:$H,$A34)</f>
        <v>0</v>
      </c>
      <c r="P34" s="16">
        <f>SUMIFS('All Results'!$K:$K,'All Results'!$A:$A,P$2,'All Results'!$H:$H,$A34)</f>
        <v>0</v>
      </c>
      <c r="Q34" s="17">
        <f>SUM(D34:O34)</f>
        <v>539</v>
      </c>
    </row>
    <row r="35" spans="1:17" x14ac:dyDescent="0.25">
      <c r="A35" s="47" t="s">
        <v>415</v>
      </c>
      <c r="B35" s="8"/>
      <c r="C35" s="8"/>
      <c r="D35" s="15">
        <f>SUMIFS('All Results'!$K:$K,'All Results'!$A:$A,D$2,'All Results'!$H:$H,$A35)</f>
        <v>0</v>
      </c>
      <c r="E35" s="16">
        <f>SUMIFS('All Results'!$K:$K,'All Results'!$A:$A,E$2,'All Results'!$H:$H,$A35)</f>
        <v>0</v>
      </c>
      <c r="F35" s="16">
        <f>SUMIFS('All Results'!$K:$K,'All Results'!$A:$A,F$2,'All Results'!$H:$H,$A35)</f>
        <v>0</v>
      </c>
      <c r="G35" s="16">
        <f>SUMIFS('All Results'!$K:$K,'All Results'!$A:$A,G$2,'All Results'!$H:$H,$A35)</f>
        <v>0</v>
      </c>
      <c r="H35" s="16">
        <f>SUMIFS('All Results'!$K:$K,'All Results'!$A:$A,H$2,'All Results'!$H:$H,$A35)</f>
        <v>0</v>
      </c>
      <c r="I35" s="16">
        <f>SUMIFS('All Results'!$K:$K,'All Results'!$A:$A,I$2,'All Results'!$H:$H,$A35)</f>
        <v>0</v>
      </c>
      <c r="J35" s="16">
        <f>SUMIFS('All Results'!$K:$K,'All Results'!$A:$A,J$2,'All Results'!$H:$H,$A35)</f>
        <v>0</v>
      </c>
      <c r="K35" s="16">
        <f>SUMIFS('All Results'!$K:$K,'All Results'!$A:$A,K$2,'All Results'!$H:$H,$A35)</f>
        <v>0</v>
      </c>
      <c r="L35" s="16">
        <f>SUMIFS('All Results'!$K:$K,'All Results'!$A:$A,L$2,'All Results'!$H:$H,$A35)</f>
        <v>0</v>
      </c>
      <c r="M35" s="16">
        <f>SUMIFS('All Results'!$K:$K,'All Results'!$A:$A,M$2,'All Results'!$H:$H,$A35)</f>
        <v>485</v>
      </c>
      <c r="N35" s="16">
        <f>SUMIFS('All Results'!$K:$K,'All Results'!$A:$A,N$2,'All Results'!$H:$H,$A35)</f>
        <v>0</v>
      </c>
      <c r="O35" s="16">
        <f>SUMIFS('All Results'!$K:$K,'All Results'!$A:$A,O$2,'All Results'!$H:$H,$A35)</f>
        <v>0</v>
      </c>
      <c r="P35" s="16">
        <f>SUMIFS('All Results'!$K:$K,'All Results'!$A:$A,P$2,'All Results'!$H:$H,$A35)</f>
        <v>0</v>
      </c>
      <c r="Q35" s="17">
        <f>SUM(D35:O35)</f>
        <v>485</v>
      </c>
    </row>
    <row r="36" spans="1:17" x14ac:dyDescent="0.25">
      <c r="A36" s="47" t="s">
        <v>420</v>
      </c>
      <c r="B36" s="8"/>
      <c r="C36" s="8"/>
      <c r="D36" s="15">
        <f>SUMIFS('All Results'!$K:$K,'All Results'!$A:$A,D$2,'All Results'!$H:$H,$A36)</f>
        <v>0</v>
      </c>
      <c r="E36" s="16">
        <f>SUMIFS('All Results'!$K:$K,'All Results'!$A:$A,E$2,'All Results'!$H:$H,$A36)</f>
        <v>0</v>
      </c>
      <c r="F36" s="16">
        <f>SUMIFS('All Results'!$K:$K,'All Results'!$A:$A,F$2,'All Results'!$H:$H,$A36)</f>
        <v>0</v>
      </c>
      <c r="G36" s="16">
        <f>SUMIFS('All Results'!$K:$K,'All Results'!$A:$A,G$2,'All Results'!$H:$H,$A36)</f>
        <v>0</v>
      </c>
      <c r="H36" s="16">
        <f>SUMIFS('All Results'!$K:$K,'All Results'!$A:$A,H$2,'All Results'!$H:$H,$A36)</f>
        <v>0</v>
      </c>
      <c r="I36" s="16">
        <f>SUMIFS('All Results'!$K:$K,'All Results'!$A:$A,I$2,'All Results'!$H:$H,$A36)</f>
        <v>0</v>
      </c>
      <c r="J36" s="16">
        <f>SUMIFS('All Results'!$K:$K,'All Results'!$A:$A,J$2,'All Results'!$H:$H,$A36)</f>
        <v>0</v>
      </c>
      <c r="K36" s="16">
        <f>SUMIFS('All Results'!$K:$K,'All Results'!$A:$A,K$2,'All Results'!$H:$H,$A36)</f>
        <v>0</v>
      </c>
      <c r="L36" s="16">
        <f>SUMIFS('All Results'!$K:$K,'All Results'!$A:$A,L$2,'All Results'!$H:$H,$A36)</f>
        <v>0</v>
      </c>
      <c r="M36" s="16">
        <f>SUMIFS('All Results'!$K:$K,'All Results'!$A:$A,M$2,'All Results'!$H:$H,$A36)</f>
        <v>457</v>
      </c>
      <c r="N36" s="16">
        <f>SUMIFS('All Results'!$K:$K,'All Results'!$A:$A,N$2,'All Results'!$H:$H,$A36)</f>
        <v>0</v>
      </c>
      <c r="O36" s="16">
        <f>SUMIFS('All Results'!$K:$K,'All Results'!$A:$A,O$2,'All Results'!$H:$H,$A36)</f>
        <v>0</v>
      </c>
      <c r="P36" s="16">
        <f>SUMIFS('All Results'!$K:$K,'All Results'!$A:$A,P$2,'All Results'!$H:$H,$A36)</f>
        <v>0</v>
      </c>
      <c r="Q36" s="17">
        <f>SUM(D36:O36)</f>
        <v>457</v>
      </c>
    </row>
    <row r="37" spans="1:17" x14ac:dyDescent="0.25">
      <c r="A37" s="47" t="s">
        <v>429</v>
      </c>
      <c r="B37" s="8"/>
      <c r="C37" s="8"/>
      <c r="D37" s="15">
        <f>SUMIFS('All Results'!$K:$K,'All Results'!$A:$A,D$2,'All Results'!$H:$H,$A37)</f>
        <v>0</v>
      </c>
      <c r="E37" s="16">
        <f>SUMIFS('All Results'!$K:$K,'All Results'!$A:$A,E$2,'All Results'!$H:$H,$A37)</f>
        <v>0</v>
      </c>
      <c r="F37" s="16">
        <f>SUMIFS('All Results'!$K:$K,'All Results'!$A:$A,F$2,'All Results'!$H:$H,$A37)</f>
        <v>0</v>
      </c>
      <c r="G37" s="16">
        <f>SUMIFS('All Results'!$K:$K,'All Results'!$A:$A,G$2,'All Results'!$H:$H,$A37)</f>
        <v>0</v>
      </c>
      <c r="H37" s="16">
        <f>SUMIFS('All Results'!$K:$K,'All Results'!$A:$A,H$2,'All Results'!$H:$H,$A37)</f>
        <v>0</v>
      </c>
      <c r="I37" s="16">
        <f>SUMIFS('All Results'!$K:$K,'All Results'!$A:$A,I$2,'All Results'!$H:$H,$A37)</f>
        <v>0</v>
      </c>
      <c r="J37" s="16">
        <f>SUMIFS('All Results'!$K:$K,'All Results'!$A:$A,J$2,'All Results'!$H:$H,$A37)</f>
        <v>0</v>
      </c>
      <c r="K37" s="16">
        <f>SUMIFS('All Results'!$K:$K,'All Results'!$A:$A,K$2,'All Results'!$H:$H,$A37)</f>
        <v>0</v>
      </c>
      <c r="L37" s="16">
        <f>SUMIFS('All Results'!$K:$K,'All Results'!$A:$A,L$2,'All Results'!$H:$H,$A37)</f>
        <v>0</v>
      </c>
      <c r="M37" s="16">
        <f>SUMIFS('All Results'!$K:$K,'All Results'!$A:$A,M$2,'All Results'!$H:$H,$A37)</f>
        <v>362</v>
      </c>
      <c r="N37" s="16">
        <f>SUMIFS('All Results'!$K:$K,'All Results'!$A:$A,N$2,'All Results'!$H:$H,$A37)</f>
        <v>0</v>
      </c>
      <c r="O37" s="16">
        <f>SUMIFS('All Results'!$K:$K,'All Results'!$A:$A,O$2,'All Results'!$H:$H,$A37)</f>
        <v>0</v>
      </c>
      <c r="P37" s="16">
        <f>SUMIFS('All Results'!$K:$K,'All Results'!$A:$A,P$2,'All Results'!$H:$H,$A37)</f>
        <v>0</v>
      </c>
      <c r="Q37" s="17">
        <f>SUM(D37:O37)</f>
        <v>362</v>
      </c>
    </row>
    <row r="38" spans="1:17" x14ac:dyDescent="0.25">
      <c r="A38" s="47" t="s">
        <v>427</v>
      </c>
      <c r="B38" s="8"/>
      <c r="C38" s="8"/>
      <c r="D38" s="15">
        <f>SUMIFS('All Results'!$K:$K,'All Results'!$A:$A,D$2,'All Results'!$H:$H,$A38)</f>
        <v>0</v>
      </c>
      <c r="E38" s="16">
        <f>SUMIFS('All Results'!$K:$K,'All Results'!$A:$A,E$2,'All Results'!$H:$H,$A38)</f>
        <v>0</v>
      </c>
      <c r="F38" s="16">
        <f>SUMIFS('All Results'!$K:$K,'All Results'!$A:$A,F$2,'All Results'!$H:$H,$A38)</f>
        <v>0</v>
      </c>
      <c r="G38" s="16">
        <f>SUMIFS('All Results'!$K:$K,'All Results'!$A:$A,G$2,'All Results'!$H:$H,$A38)</f>
        <v>0</v>
      </c>
      <c r="H38" s="16">
        <f>SUMIFS('All Results'!$K:$K,'All Results'!$A:$A,H$2,'All Results'!$H:$H,$A38)</f>
        <v>0</v>
      </c>
      <c r="I38" s="16">
        <f>SUMIFS('All Results'!$K:$K,'All Results'!$A:$A,I$2,'All Results'!$H:$H,$A38)</f>
        <v>0</v>
      </c>
      <c r="J38" s="16">
        <f>SUMIFS('All Results'!$K:$K,'All Results'!$A:$A,J$2,'All Results'!$H:$H,$A38)</f>
        <v>0</v>
      </c>
      <c r="K38" s="16">
        <f>SUMIFS('All Results'!$K:$K,'All Results'!$A:$A,K$2,'All Results'!$H:$H,$A38)</f>
        <v>0</v>
      </c>
      <c r="L38" s="16">
        <f>SUMIFS('All Results'!$K:$K,'All Results'!$A:$A,L$2,'All Results'!$H:$H,$A38)</f>
        <v>0</v>
      </c>
      <c r="M38" s="16">
        <f>SUMIFS('All Results'!$K:$K,'All Results'!$A:$A,M$2,'All Results'!$H:$H,$A38)</f>
        <v>336</v>
      </c>
      <c r="N38" s="16">
        <f>SUMIFS('All Results'!$K:$K,'All Results'!$A:$A,N$2,'All Results'!$H:$H,$A38)</f>
        <v>0</v>
      </c>
      <c r="O38" s="16">
        <f>SUMIFS('All Results'!$K:$K,'All Results'!$A:$A,O$2,'All Results'!$H:$H,$A38)</f>
        <v>0</v>
      </c>
      <c r="P38" s="16">
        <f>SUMIFS('All Results'!$K:$K,'All Results'!$A:$A,P$2,'All Results'!$H:$H,$A38)</f>
        <v>0</v>
      </c>
      <c r="Q38" s="17">
        <f>SUM(D38:O38)</f>
        <v>336</v>
      </c>
    </row>
    <row r="39" spans="1:17" x14ac:dyDescent="0.25">
      <c r="A39" s="47" t="s">
        <v>334</v>
      </c>
      <c r="B39" s="8"/>
      <c r="C39" s="8"/>
      <c r="D39" s="15">
        <f>SUMIFS('All Results'!$K:$K,'All Results'!$A:$A,D$2,'All Results'!$H:$H,$A39)</f>
        <v>0</v>
      </c>
      <c r="E39" s="16">
        <f>SUMIFS('All Results'!$K:$K,'All Results'!$A:$A,E$2,'All Results'!$H:$H,$A39)</f>
        <v>0</v>
      </c>
      <c r="F39" s="16">
        <f>SUMIFS('All Results'!$K:$K,'All Results'!$A:$A,F$2,'All Results'!$H:$H,$A39)</f>
        <v>0</v>
      </c>
      <c r="G39" s="16">
        <f>SUMIFS('All Results'!$K:$K,'All Results'!$A:$A,G$2,'All Results'!$H:$H,$A39)</f>
        <v>0</v>
      </c>
      <c r="H39" s="16">
        <f>SUMIFS('All Results'!$K:$K,'All Results'!$A:$A,H$2,'All Results'!$H:$H,$A39)</f>
        <v>0</v>
      </c>
      <c r="I39" s="16">
        <f>SUMIFS('All Results'!$K:$K,'All Results'!$A:$A,I$2,'All Results'!$H:$H,$A39)</f>
        <v>0</v>
      </c>
      <c r="J39" s="16">
        <f>SUMIFS('All Results'!$K:$K,'All Results'!$A:$A,J$2,'All Results'!$H:$H,$A39)</f>
        <v>326</v>
      </c>
      <c r="K39" s="16">
        <f>SUMIFS('All Results'!$K:$K,'All Results'!$A:$A,K$2,'All Results'!$H:$H,$A39)</f>
        <v>0</v>
      </c>
      <c r="L39" s="16">
        <f>SUMIFS('All Results'!$K:$K,'All Results'!$A:$A,L$2,'All Results'!$H:$H,$A39)</f>
        <v>0</v>
      </c>
      <c r="M39" s="16">
        <f>SUMIFS('All Results'!$K:$K,'All Results'!$A:$A,M$2,'All Results'!$H:$H,$A39)</f>
        <v>0</v>
      </c>
      <c r="N39" s="16">
        <f>SUMIFS('All Results'!$K:$K,'All Results'!$A:$A,N$2,'All Results'!$H:$H,$A39)</f>
        <v>0</v>
      </c>
      <c r="O39" s="16">
        <f>SUMIFS('All Results'!$K:$K,'All Results'!$A:$A,O$2,'All Results'!$H:$H,$A39)</f>
        <v>0</v>
      </c>
      <c r="P39" s="16">
        <f>SUMIFS('All Results'!$K:$K,'All Results'!$A:$A,P$2,'All Results'!$H:$H,$A39)</f>
        <v>0</v>
      </c>
      <c r="Q39" s="17">
        <f>SUM(D39:O39)</f>
        <v>326</v>
      </c>
    </row>
    <row r="40" spans="1:17" x14ac:dyDescent="0.25">
      <c r="A40" s="47" t="s">
        <v>214</v>
      </c>
      <c r="B40" s="8"/>
      <c r="C40" s="8"/>
      <c r="D40" s="15">
        <f>SUMIFS('All Results'!$K:$K,'All Results'!$A:$A,D$2,'All Results'!$H:$H,$A40)</f>
        <v>0</v>
      </c>
      <c r="E40" s="16">
        <f>SUMIFS('All Results'!$K:$K,'All Results'!$A:$A,E$2,'All Results'!$H:$H,$A40)</f>
        <v>0</v>
      </c>
      <c r="F40" s="16">
        <f>SUMIFS('All Results'!$K:$K,'All Results'!$A:$A,F$2,'All Results'!$H:$H,$A40)</f>
        <v>250</v>
      </c>
      <c r="G40" s="16">
        <f>SUMIFS('All Results'!$K:$K,'All Results'!$A:$A,G$2,'All Results'!$H:$H,$A40)</f>
        <v>0</v>
      </c>
      <c r="H40" s="16">
        <f>SUMIFS('All Results'!$K:$K,'All Results'!$A:$A,H$2,'All Results'!$H:$H,$A40)</f>
        <v>0</v>
      </c>
      <c r="I40" s="16">
        <f>SUMIFS('All Results'!$K:$K,'All Results'!$A:$A,I$2,'All Results'!$H:$H,$A40)</f>
        <v>0</v>
      </c>
      <c r="J40" s="16">
        <f>SUMIFS('All Results'!$K:$K,'All Results'!$A:$A,J$2,'All Results'!$H:$H,$A40)</f>
        <v>0</v>
      </c>
      <c r="K40" s="16">
        <f>SUMIFS('All Results'!$K:$K,'All Results'!$A:$A,K$2,'All Results'!$H:$H,$A40)</f>
        <v>0</v>
      </c>
      <c r="L40" s="16">
        <f>SUMIFS('All Results'!$K:$K,'All Results'!$A:$A,L$2,'All Results'!$H:$H,$A40)</f>
        <v>0</v>
      </c>
      <c r="M40" s="16">
        <f>SUMIFS('All Results'!$K:$K,'All Results'!$A:$A,M$2,'All Results'!$H:$H,$A40)</f>
        <v>0</v>
      </c>
      <c r="N40" s="16">
        <f>SUMIFS('All Results'!$K:$K,'All Results'!$A:$A,N$2,'All Results'!$H:$H,$A40)</f>
        <v>0</v>
      </c>
      <c r="O40" s="16">
        <f>SUMIFS('All Results'!$K:$K,'All Results'!$A:$A,O$2,'All Results'!$H:$H,$A40)</f>
        <v>0</v>
      </c>
      <c r="P40" s="16">
        <f>SUMIFS('All Results'!$K:$K,'All Results'!$A:$A,P$2,'All Results'!$H:$H,$A40)</f>
        <v>0</v>
      </c>
      <c r="Q40" s="17">
        <f>SUM(D40:O40)</f>
        <v>250</v>
      </c>
    </row>
    <row r="41" spans="1:17" x14ac:dyDescent="0.25">
      <c r="A41" s="7" t="s">
        <v>332</v>
      </c>
      <c r="B41" s="8"/>
      <c r="C41" s="8"/>
      <c r="D41" s="15">
        <f>SUMIFS('All Results'!$K:$K,'All Results'!$A:$A,D$2,'All Results'!$H:$H,$A41)</f>
        <v>0</v>
      </c>
      <c r="E41" s="16">
        <f>SUMIFS('All Results'!$K:$K,'All Results'!$A:$A,E$2,'All Results'!$H:$H,$A41)</f>
        <v>0</v>
      </c>
      <c r="F41" s="16">
        <f>SUMIFS('All Results'!$K:$K,'All Results'!$A:$A,F$2,'All Results'!$H:$H,$A41)</f>
        <v>0</v>
      </c>
      <c r="G41" s="16">
        <f>SUMIFS('All Results'!$K:$K,'All Results'!$A:$A,G$2,'All Results'!$H:$H,$A41)</f>
        <v>0</v>
      </c>
      <c r="H41" s="16">
        <f>SUMIFS('All Results'!$K:$K,'All Results'!$A:$A,H$2,'All Results'!$H:$H,$A41)</f>
        <v>0</v>
      </c>
      <c r="I41" s="16">
        <f>SUMIFS('All Results'!$K:$K,'All Results'!$A:$A,I$2,'All Results'!$H:$H,$A41)</f>
        <v>0</v>
      </c>
      <c r="J41" s="16">
        <f>SUMIFS('All Results'!$K:$K,'All Results'!$A:$A,J$2,'All Results'!$H:$H,$A41)</f>
        <v>241</v>
      </c>
      <c r="K41" s="16">
        <f>SUMIFS('All Results'!$K:$K,'All Results'!$A:$A,K$2,'All Results'!$H:$H,$A41)</f>
        <v>0</v>
      </c>
      <c r="L41" s="16">
        <f>SUMIFS('All Results'!$K:$K,'All Results'!$A:$A,L$2,'All Results'!$H:$H,$A41)</f>
        <v>0</v>
      </c>
      <c r="M41" s="16">
        <f>SUMIFS('All Results'!$K:$K,'All Results'!$A:$A,M$2,'All Results'!$H:$H,$A41)</f>
        <v>0</v>
      </c>
      <c r="N41" s="16">
        <f>SUMIFS('All Results'!$K:$K,'All Results'!$A:$A,N$2,'All Results'!$H:$H,$A41)</f>
        <v>0</v>
      </c>
      <c r="O41" s="16">
        <f>SUMIFS('All Results'!$K:$K,'All Results'!$A:$A,O$2,'All Results'!$H:$H,$A41)</f>
        <v>0</v>
      </c>
      <c r="P41" s="16">
        <f>SUMIFS('All Results'!$K:$K,'All Results'!$A:$A,P$2,'All Results'!$H:$H,$A41)</f>
        <v>0</v>
      </c>
      <c r="Q41" s="17">
        <f>SUM(D41:O41)</f>
        <v>241</v>
      </c>
    </row>
    <row r="42" spans="1:17" x14ac:dyDescent="0.25">
      <c r="A42" s="7" t="s">
        <v>411</v>
      </c>
      <c r="B42" s="8"/>
      <c r="C42" s="8"/>
      <c r="D42" s="15">
        <f>SUMIFS('All Results'!$K:$K,'All Results'!$A:$A,D$2,'All Results'!$H:$H,$A42)</f>
        <v>0</v>
      </c>
      <c r="E42" s="16">
        <f>SUMIFS('All Results'!$K:$K,'All Results'!$A:$A,E$2,'All Results'!$H:$H,$A42)</f>
        <v>0</v>
      </c>
      <c r="F42" s="16">
        <f>SUMIFS('All Results'!$K:$K,'All Results'!$A:$A,F$2,'All Results'!$H:$H,$A42)</f>
        <v>0</v>
      </c>
      <c r="G42" s="16">
        <f>SUMIFS('All Results'!$K:$K,'All Results'!$A:$A,G$2,'All Results'!$H:$H,$A42)</f>
        <v>0</v>
      </c>
      <c r="H42" s="16">
        <f>SUMIFS('All Results'!$K:$K,'All Results'!$A:$A,H$2,'All Results'!$H:$H,$A42)</f>
        <v>0</v>
      </c>
      <c r="I42" s="16">
        <f>SUMIFS('All Results'!$K:$K,'All Results'!$A:$A,I$2,'All Results'!$H:$H,$A42)</f>
        <v>0</v>
      </c>
      <c r="J42" s="16">
        <f>SUMIFS('All Results'!$K:$K,'All Results'!$A:$A,J$2,'All Results'!$H:$H,$A42)</f>
        <v>0</v>
      </c>
      <c r="K42" s="16">
        <f>SUMIFS('All Results'!$K:$K,'All Results'!$A:$A,K$2,'All Results'!$H:$H,$A42)</f>
        <v>0</v>
      </c>
      <c r="L42" s="16">
        <f>SUMIFS('All Results'!$K:$K,'All Results'!$A:$A,L$2,'All Results'!$H:$H,$A42)</f>
        <v>0</v>
      </c>
      <c r="M42" s="16">
        <f>SUMIFS('All Results'!$K:$K,'All Results'!$A:$A,M$2,'All Results'!$H:$H,$A42)</f>
        <v>208</v>
      </c>
      <c r="N42" s="16">
        <f>SUMIFS('All Results'!$K:$K,'All Results'!$A:$A,N$2,'All Results'!$H:$H,$A42)</f>
        <v>0</v>
      </c>
      <c r="O42" s="16">
        <f>SUMIFS('All Results'!$K:$K,'All Results'!$A:$A,O$2,'All Results'!$H:$H,$A42)</f>
        <v>0</v>
      </c>
      <c r="P42" s="16">
        <f>SUMIFS('All Results'!$K:$K,'All Results'!$A:$A,P$2,'All Results'!$H:$H,$A42)</f>
        <v>0</v>
      </c>
      <c r="Q42" s="17">
        <f>SUM(D42:O42)</f>
        <v>208</v>
      </c>
    </row>
    <row r="43" spans="1:17" x14ac:dyDescent="0.25">
      <c r="A43" s="7" t="s">
        <v>169</v>
      </c>
      <c r="B43" s="8"/>
      <c r="C43" s="8"/>
      <c r="D43" s="15">
        <f>SUMIFS('All Results'!$K:$K,'All Results'!$A:$A,D$2,'All Results'!$H:$H,$A43)</f>
        <v>0</v>
      </c>
      <c r="E43" s="16">
        <f>SUMIFS('All Results'!$K:$K,'All Results'!$A:$A,E$2,'All Results'!$H:$H,$A43)</f>
        <v>154</v>
      </c>
      <c r="F43" s="16">
        <f>SUMIFS('All Results'!$K:$K,'All Results'!$A:$A,F$2,'All Results'!$H:$H,$A43)</f>
        <v>0</v>
      </c>
      <c r="G43" s="16">
        <f>SUMIFS('All Results'!$K:$K,'All Results'!$A:$A,G$2,'All Results'!$H:$H,$A43)</f>
        <v>0</v>
      </c>
      <c r="H43" s="16">
        <f>SUMIFS('All Results'!$K:$K,'All Results'!$A:$A,H$2,'All Results'!$H:$H,$A43)</f>
        <v>0</v>
      </c>
      <c r="I43" s="16">
        <f>SUMIFS('All Results'!$K:$K,'All Results'!$A:$A,I$2,'All Results'!$H:$H,$A43)</f>
        <v>0</v>
      </c>
      <c r="J43" s="16">
        <f>SUMIFS('All Results'!$K:$K,'All Results'!$A:$A,J$2,'All Results'!$H:$H,$A43)</f>
        <v>0</v>
      </c>
      <c r="K43" s="16">
        <f>SUMIFS('All Results'!$K:$K,'All Results'!$A:$A,K$2,'All Results'!$H:$H,$A43)</f>
        <v>0</v>
      </c>
      <c r="L43" s="16">
        <f>SUMIFS('All Results'!$K:$K,'All Results'!$A:$A,L$2,'All Results'!$H:$H,$A43)</f>
        <v>0</v>
      </c>
      <c r="M43" s="16">
        <f>SUMIFS('All Results'!$K:$K,'All Results'!$A:$A,M$2,'All Results'!$H:$H,$A43)</f>
        <v>0</v>
      </c>
      <c r="N43" s="16">
        <f>SUMIFS('All Results'!$K:$K,'All Results'!$A:$A,N$2,'All Results'!$H:$H,$A43)</f>
        <v>0</v>
      </c>
      <c r="O43" s="16">
        <f>SUMIFS('All Results'!$K:$K,'All Results'!$A:$A,O$2,'All Results'!$H:$H,$A43)</f>
        <v>0</v>
      </c>
      <c r="P43" s="16">
        <f>SUMIFS('All Results'!$K:$K,'All Results'!$A:$A,P$2,'All Results'!$H:$H,$A43)</f>
        <v>0</v>
      </c>
      <c r="Q43" s="17">
        <f>SUM(D43:O43)</f>
        <v>154</v>
      </c>
    </row>
    <row r="44" spans="1:17" x14ac:dyDescent="0.25">
      <c r="A44" s="7" t="s">
        <v>127</v>
      </c>
      <c r="B44" s="8"/>
      <c r="C44" s="8" t="s">
        <v>367</v>
      </c>
      <c r="D44" s="15">
        <f>SUMIFS('All Results'!$K:$K,'All Results'!$A:$A,D$2,'All Results'!$H:$H,$A44)+SUMIFS('All Results'!$K:$K,'All Results'!$A:$A,D$2,'All Results'!$H:$H,"undefined undefined")</f>
        <v>167</v>
      </c>
      <c r="E44" s="16">
        <f>SUMIFS('All Results'!$K:$K,'All Results'!$A:$A,E$2,'All Results'!$H:$H,$A44)+SUMIFS('All Results'!$K:$K,'All Results'!$A:$A,E$2,'All Results'!$H:$H,"undefined undefined")</f>
        <v>0</v>
      </c>
      <c r="F44" s="16">
        <f>SUMIFS('All Results'!$K:$K,'All Results'!$A:$A,F$2,'All Results'!$H:$H,$A44)+SUMIFS('All Results'!$K:$K,'All Results'!$A:$A,F$2,'All Results'!$H:$H,"undefined undefined")</f>
        <v>299</v>
      </c>
      <c r="G44" s="16">
        <f>SUMIFS('All Results'!$K:$K,'All Results'!$A:$A,G$2,'All Results'!$H:$H,$A44)+SUMIFS('All Results'!$K:$K,'All Results'!$A:$A,G$2,'All Results'!$H:$H,"undefined undefined")</f>
        <v>6094</v>
      </c>
      <c r="H44" s="16">
        <f>SUMIFS('All Results'!$K:$K,'All Results'!$A:$A,H$2,'All Results'!$H:$H,$A44)+SUMIFS('All Results'!$K:$K,'All Results'!$A:$A,H$2,'All Results'!$H:$H,"undefined undefined")</f>
        <v>0</v>
      </c>
      <c r="I44" s="16">
        <f>SUMIFS('All Results'!$K:$K,'All Results'!$A:$A,I$2,'All Results'!$H:$H,$A44)+SUMIFS('All Results'!$K:$K,'All Results'!$A:$A,I$2,'All Results'!$H:$H,"undefined undefined")</f>
        <v>0</v>
      </c>
      <c r="J44" s="16">
        <f>SUMIFS('All Results'!$K:$K,'All Results'!$A:$A,J$2,'All Results'!$H:$H,$A44)+SUMIFS('All Results'!$K:$K,'All Results'!$A:$A,J$2,'All Results'!$H:$H,"undefined undefined")</f>
        <v>200</v>
      </c>
      <c r="K44" s="16">
        <f>SUMIFS('All Results'!$K:$K,'All Results'!$A:$A,K$2,'All Results'!$H:$H,$A44)+SUMIFS('All Results'!$K:$K,'All Results'!$A:$A,K$2,'All Results'!$H:$H,"undefined undefined")</f>
        <v>0</v>
      </c>
      <c r="L44" s="16">
        <f>SUMIFS('All Results'!$K:$K,'All Results'!$A:$A,L$2,'All Results'!$H:$H,$A44)+SUMIFS('All Results'!$K:$K,'All Results'!$A:$A,L$2,'All Results'!$H:$H,"undefined undefined")</f>
        <v>0</v>
      </c>
      <c r="M44" s="16">
        <f>SUMIFS('All Results'!$K:$K,'All Results'!$A:$A,M$2,'All Results'!$H:$H,$A44)+SUMIFS('All Results'!$K:$K,'All Results'!$A:$A,M$2,'All Results'!$H:$H,"undefined undefined")</f>
        <v>482</v>
      </c>
      <c r="N44" s="16">
        <f>SUMIFS('All Results'!$K:$K,'All Results'!$A:$A,N$2,'All Results'!$H:$H,$A44)+SUMIFS('All Results'!$K:$K,'All Results'!$A:$A,N$2,'All Results'!$H:$H,"undefined undefined")</f>
        <v>0</v>
      </c>
      <c r="O44" s="16">
        <f>SUMIFS('All Results'!$K:$K,'All Results'!$A:$A,O$2,'All Results'!$H:$H,$A44)+SUMIFS('All Results'!$K:$K,'All Results'!$A:$A,O$2,'All Results'!$H:$H,"undefined undefined")</f>
        <v>0</v>
      </c>
      <c r="P44" s="16">
        <f>SUMIFS('All Results'!$K:$K,'All Results'!$A:$A,P$2,'All Results'!$H:$H,$A44)+SUMIFS('All Results'!$K:$K,'All Results'!$A:$A,P$2,'All Results'!$H:$H,"undefined undefined")</f>
        <v>186</v>
      </c>
      <c r="Q44" s="17">
        <f t="shared" ref="Q4:Q44" si="0">SUM(D44:O44)</f>
        <v>7242</v>
      </c>
    </row>
    <row r="45" spans="1:17" x14ac:dyDescent="0.25">
      <c r="A45" s="9"/>
      <c r="B45" s="10"/>
      <c r="C45" s="10"/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</row>
    <row r="46" spans="1:17" x14ac:dyDescent="0.25">
      <c r="A46" s="2" t="s">
        <v>316</v>
      </c>
      <c r="B46" s="3"/>
      <c r="C46" s="3"/>
      <c r="D46" s="21">
        <f t="shared" ref="D46:Q46" si="1">SUM(D4:D44)</f>
        <v>12120</v>
      </c>
      <c r="E46" s="22">
        <f t="shared" si="1"/>
        <v>9339</v>
      </c>
      <c r="F46" s="22">
        <f t="shared" si="1"/>
        <v>7592</v>
      </c>
      <c r="G46" s="22">
        <f t="shared" si="1"/>
        <v>11669</v>
      </c>
      <c r="H46" s="22">
        <f t="shared" si="1"/>
        <v>10775</v>
      </c>
      <c r="I46" s="22">
        <f t="shared" si="1"/>
        <v>9594</v>
      </c>
      <c r="J46" s="22">
        <f t="shared" si="1"/>
        <v>9810</v>
      </c>
      <c r="K46" s="22">
        <f t="shared" si="1"/>
        <v>12958</v>
      </c>
      <c r="L46" s="22">
        <f t="shared" si="1"/>
        <v>11382</v>
      </c>
      <c r="M46" s="22">
        <f t="shared" si="1"/>
        <v>19908</v>
      </c>
      <c r="N46" s="22">
        <f t="shared" si="1"/>
        <v>10423</v>
      </c>
      <c r="O46" s="22">
        <f t="shared" si="1"/>
        <v>11167</v>
      </c>
      <c r="P46" s="22">
        <f t="shared" ref="P46" si="2">SUM(P4:P44)</f>
        <v>9602</v>
      </c>
      <c r="Q46" s="23">
        <f t="shared" si="1"/>
        <v>136737</v>
      </c>
    </row>
    <row r="47" spans="1:17" x14ac:dyDescent="0.25">
      <c r="A47" s="24" t="s">
        <v>369</v>
      </c>
      <c r="B47" s="62"/>
      <c r="C47" s="62"/>
      <c r="D47" s="62">
        <f t="shared" ref="D47:Q47" si="3">COUNTIF(D4:D43,"&gt;"&amp;0)</f>
        <v>17</v>
      </c>
      <c r="E47" s="62">
        <f t="shared" si="3"/>
        <v>15</v>
      </c>
      <c r="F47" s="62">
        <f t="shared" si="3"/>
        <v>13</v>
      </c>
      <c r="G47" s="62">
        <f t="shared" si="3"/>
        <v>7</v>
      </c>
      <c r="H47" s="62">
        <f t="shared" si="3"/>
        <v>17</v>
      </c>
      <c r="I47" s="62">
        <f t="shared" si="3"/>
        <v>15</v>
      </c>
      <c r="J47" s="62">
        <f t="shared" si="3"/>
        <v>14</v>
      </c>
      <c r="K47" s="62">
        <f t="shared" si="3"/>
        <v>17</v>
      </c>
      <c r="L47" s="62">
        <f t="shared" si="3"/>
        <v>13</v>
      </c>
      <c r="M47" s="62">
        <f t="shared" si="3"/>
        <v>25</v>
      </c>
      <c r="N47" s="62">
        <f t="shared" si="3"/>
        <v>15</v>
      </c>
      <c r="O47" s="62">
        <f t="shared" si="3"/>
        <v>17</v>
      </c>
      <c r="P47" s="62">
        <f t="shared" ref="P47" si="4">COUNTIF(P4:P43,"&gt;"&amp;0)</f>
        <v>10</v>
      </c>
      <c r="Q47" s="62">
        <f t="shared" si="3"/>
        <v>40</v>
      </c>
    </row>
    <row r="49" spans="17:17" x14ac:dyDescent="0.25">
      <c r="Q49" s="55">
        <f>SUM(Q6,Q12,Q13,Q14,Q21,Q22,Q23,Q26,Q26,Q28,Q30,Q32)</f>
        <v>32835</v>
      </c>
    </row>
  </sheetData>
  <sortState xmlns:xlrd2="http://schemas.microsoft.com/office/spreadsheetml/2017/richdata2" ref="A4:Q43">
    <sortCondition descending="1" ref="Q4:Q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5DD6-77B6-46F1-A4C7-8715927FA9EF}">
  <dimension ref="A1:Q529"/>
  <sheetViews>
    <sheetView workbookViewId="0">
      <pane ySplit="1" topLeftCell="A499" activePane="bottomLeft" state="frozen"/>
      <selection pane="bottomLeft" activeCell="H1" sqref="H1"/>
    </sheetView>
  </sheetViews>
  <sheetFormatPr defaultRowHeight="15" x14ac:dyDescent="0.25"/>
  <cols>
    <col min="1" max="1" width="9.140625" style="26"/>
    <col min="8" max="8" width="24" customWidth="1"/>
    <col min="9" max="9" width="9.140625" style="26"/>
  </cols>
  <sheetData>
    <row r="1" spans="1:17" ht="25.5" customHeight="1" x14ac:dyDescent="0.25">
      <c r="A1" s="26" t="s">
        <v>368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30" t="s">
        <v>6</v>
      </c>
      <c r="I1" s="26" t="s">
        <v>7</v>
      </c>
      <c r="J1" t="s">
        <v>8</v>
      </c>
      <c r="K1" t="s">
        <v>9</v>
      </c>
      <c r="L1" t="s">
        <v>10</v>
      </c>
      <c r="M1" t="s">
        <v>11</v>
      </c>
      <c r="N1" t="s">
        <v>373</v>
      </c>
      <c r="O1" t="s">
        <v>374</v>
      </c>
    </row>
    <row r="2" spans="1:17" x14ac:dyDescent="0.25">
      <c r="A2" s="26">
        <v>1</v>
      </c>
      <c r="B2" t="s">
        <v>107</v>
      </c>
      <c r="C2">
        <v>4</v>
      </c>
      <c r="D2" t="s">
        <v>46</v>
      </c>
      <c r="E2" t="s">
        <v>13</v>
      </c>
      <c r="F2">
        <v>100</v>
      </c>
      <c r="G2">
        <v>3135</v>
      </c>
      <c r="H2" t="s">
        <v>108</v>
      </c>
      <c r="I2" s="26">
        <v>16.96</v>
      </c>
      <c r="J2">
        <v>0</v>
      </c>
      <c r="K2">
        <v>382</v>
      </c>
      <c r="M2" t="s">
        <v>14</v>
      </c>
      <c r="N2" t="str">
        <f>LEFT(D2,1)</f>
        <v>F</v>
      </c>
      <c r="O2">
        <f t="shared" ref="O2:O9" si="0">IF(OR(I2="DNS",I2="NM"),0,IF(I2=N(I2),I2,LEFT(I2,LEN(I2)-1)))+0</f>
        <v>16.96</v>
      </c>
    </row>
    <row r="3" spans="1:17" x14ac:dyDescent="0.25">
      <c r="A3" s="26">
        <v>1</v>
      </c>
      <c r="B3" t="s">
        <v>107</v>
      </c>
      <c r="C3">
        <v>4</v>
      </c>
      <c r="D3" t="s">
        <v>46</v>
      </c>
      <c r="E3" t="s">
        <v>13</v>
      </c>
      <c r="F3">
        <v>100</v>
      </c>
      <c r="G3">
        <v>3136</v>
      </c>
      <c r="H3" t="s">
        <v>109</v>
      </c>
      <c r="I3" s="26">
        <v>16.190000000000001</v>
      </c>
      <c r="J3">
        <v>0</v>
      </c>
      <c r="K3">
        <v>378</v>
      </c>
      <c r="M3" t="s">
        <v>14</v>
      </c>
      <c r="N3" t="str">
        <f t="shared" ref="N3:N66" si="1">LEFT(D3,1)</f>
        <v>F</v>
      </c>
      <c r="O3">
        <f t="shared" si="0"/>
        <v>16.190000000000001</v>
      </c>
    </row>
    <row r="4" spans="1:17" x14ac:dyDescent="0.25">
      <c r="A4" s="26">
        <v>1</v>
      </c>
      <c r="B4" t="s">
        <v>107</v>
      </c>
      <c r="C4">
        <v>4</v>
      </c>
      <c r="D4" t="s">
        <v>46</v>
      </c>
      <c r="E4" t="s">
        <v>13</v>
      </c>
      <c r="F4">
        <v>100</v>
      </c>
      <c r="G4">
        <v>1940</v>
      </c>
      <c r="H4" t="s">
        <v>110</v>
      </c>
      <c r="I4" s="26">
        <v>19.190000000000001</v>
      </c>
      <c r="J4">
        <v>-0.9</v>
      </c>
      <c r="K4">
        <v>202</v>
      </c>
      <c r="M4" t="s">
        <v>14</v>
      </c>
      <c r="N4" t="str">
        <f t="shared" si="1"/>
        <v>F</v>
      </c>
      <c r="O4">
        <f t="shared" si="0"/>
        <v>19.190000000000001</v>
      </c>
    </row>
    <row r="5" spans="1:17" x14ac:dyDescent="0.25">
      <c r="A5" s="26">
        <v>1</v>
      </c>
      <c r="B5" t="s">
        <v>107</v>
      </c>
      <c r="C5">
        <v>4</v>
      </c>
      <c r="D5" t="s">
        <v>46</v>
      </c>
      <c r="E5" t="s">
        <v>13</v>
      </c>
      <c r="F5">
        <v>400</v>
      </c>
      <c r="G5">
        <v>1940</v>
      </c>
      <c r="H5" t="s">
        <v>110</v>
      </c>
      <c r="I5" s="26" t="s">
        <v>32</v>
      </c>
      <c r="K5">
        <v>0</v>
      </c>
      <c r="M5" t="s">
        <v>14</v>
      </c>
      <c r="N5" t="str">
        <f t="shared" si="1"/>
        <v>F</v>
      </c>
      <c r="O5">
        <f t="shared" si="0"/>
        <v>0</v>
      </c>
    </row>
    <row r="6" spans="1:17" x14ac:dyDescent="0.25">
      <c r="A6" s="26">
        <v>1</v>
      </c>
      <c r="B6" t="s">
        <v>107</v>
      </c>
      <c r="C6">
        <v>4</v>
      </c>
      <c r="D6" t="s">
        <v>46</v>
      </c>
      <c r="E6" t="s">
        <v>13</v>
      </c>
      <c r="F6">
        <v>400</v>
      </c>
      <c r="G6">
        <v>3135</v>
      </c>
      <c r="H6" t="s">
        <v>108</v>
      </c>
      <c r="I6" s="26" t="s">
        <v>111</v>
      </c>
      <c r="K6">
        <v>0</v>
      </c>
      <c r="L6" t="s">
        <v>39</v>
      </c>
      <c r="M6" t="s">
        <v>14</v>
      </c>
      <c r="N6" t="str">
        <f t="shared" si="1"/>
        <v>F</v>
      </c>
      <c r="O6">
        <f t="shared" si="0"/>
        <v>86.2</v>
      </c>
    </row>
    <row r="7" spans="1:17" x14ac:dyDescent="0.25">
      <c r="A7" s="26">
        <v>1</v>
      </c>
      <c r="B7" t="s">
        <v>107</v>
      </c>
      <c r="C7">
        <v>4</v>
      </c>
      <c r="D7" t="s">
        <v>46</v>
      </c>
      <c r="E7" t="s">
        <v>15</v>
      </c>
      <c r="F7">
        <v>80</v>
      </c>
      <c r="G7">
        <v>3136</v>
      </c>
      <c r="H7" t="s">
        <v>109</v>
      </c>
      <c r="I7" s="26">
        <v>19.53</v>
      </c>
      <c r="J7">
        <v>-0.3</v>
      </c>
      <c r="K7">
        <v>0</v>
      </c>
      <c r="L7" t="s">
        <v>21</v>
      </c>
      <c r="M7" t="s">
        <v>14</v>
      </c>
      <c r="N7" t="str">
        <f t="shared" si="1"/>
        <v>F</v>
      </c>
      <c r="O7">
        <f t="shared" si="0"/>
        <v>19.53</v>
      </c>
    </row>
    <row r="8" spans="1:17" x14ac:dyDescent="0.25">
      <c r="A8" s="26">
        <v>1</v>
      </c>
      <c r="B8" t="s">
        <v>107</v>
      </c>
      <c r="C8">
        <v>4</v>
      </c>
      <c r="D8" t="s">
        <v>46</v>
      </c>
      <c r="E8" t="s">
        <v>26</v>
      </c>
      <c r="F8">
        <v>3000</v>
      </c>
      <c r="G8">
        <v>1271</v>
      </c>
      <c r="H8" t="s">
        <v>112</v>
      </c>
      <c r="I8" s="26" t="s">
        <v>113</v>
      </c>
      <c r="K8">
        <v>244</v>
      </c>
      <c r="L8" t="s">
        <v>41</v>
      </c>
      <c r="M8" t="s">
        <v>14</v>
      </c>
      <c r="N8" t="str">
        <f t="shared" si="1"/>
        <v>F</v>
      </c>
      <c r="O8">
        <f t="shared" si="0"/>
        <v>1.6060185185185184E-2</v>
      </c>
      <c r="Q8" s="27"/>
    </row>
    <row r="9" spans="1:17" x14ac:dyDescent="0.25">
      <c r="A9" s="26">
        <v>1</v>
      </c>
      <c r="B9" t="s">
        <v>107</v>
      </c>
      <c r="C9">
        <v>4</v>
      </c>
      <c r="D9" t="s">
        <v>46</v>
      </c>
      <c r="E9" t="s">
        <v>17</v>
      </c>
      <c r="G9">
        <v>3136</v>
      </c>
      <c r="H9" t="s">
        <v>109</v>
      </c>
      <c r="I9" s="26" t="s">
        <v>114</v>
      </c>
      <c r="K9">
        <v>312</v>
      </c>
      <c r="M9" t="s">
        <v>14</v>
      </c>
      <c r="N9" t="str">
        <f t="shared" si="1"/>
        <v>F</v>
      </c>
      <c r="O9">
        <f t="shared" si="0"/>
        <v>3.39</v>
      </c>
    </row>
    <row r="10" spans="1:17" x14ac:dyDescent="0.25">
      <c r="A10" s="26">
        <v>1</v>
      </c>
      <c r="B10" t="s">
        <v>107</v>
      </c>
      <c r="C10">
        <v>4</v>
      </c>
      <c r="D10" t="s">
        <v>46</v>
      </c>
      <c r="E10" t="s">
        <v>17</v>
      </c>
      <c r="G10">
        <v>3135</v>
      </c>
      <c r="H10" t="s">
        <v>108</v>
      </c>
      <c r="I10" s="26" t="s">
        <v>115</v>
      </c>
      <c r="K10">
        <v>310</v>
      </c>
      <c r="M10" t="s">
        <v>14</v>
      </c>
      <c r="N10" t="str">
        <f t="shared" si="1"/>
        <v>F</v>
      </c>
      <c r="O10">
        <f>IF(OR(I10="DNS",I10="NM"),0,IF(I10=N(I10),I10,LEFT(I10,LEN(I10)-1)))+0</f>
        <v>3.13</v>
      </c>
    </row>
    <row r="11" spans="1:17" x14ac:dyDescent="0.25">
      <c r="A11" s="26">
        <v>1</v>
      </c>
      <c r="B11" t="s">
        <v>107</v>
      </c>
      <c r="C11">
        <v>4</v>
      </c>
      <c r="D11" t="s">
        <v>46</v>
      </c>
      <c r="E11" t="s">
        <v>17</v>
      </c>
      <c r="G11">
        <v>1940</v>
      </c>
      <c r="H11" t="s">
        <v>110</v>
      </c>
      <c r="I11" s="26" t="s">
        <v>116</v>
      </c>
      <c r="K11">
        <v>210</v>
      </c>
      <c r="M11" t="s">
        <v>14</v>
      </c>
      <c r="N11" t="str">
        <f t="shared" si="1"/>
        <v>F</v>
      </c>
      <c r="O11">
        <f t="shared" ref="O11:O74" si="2">IF(OR(I11="DNS",I11="NM"),0,IF(I11=N(I11),I11,LEFT(I11,LEN(I11)-1)))+0</f>
        <v>2.64</v>
      </c>
    </row>
    <row r="12" spans="1:17" x14ac:dyDescent="0.25">
      <c r="A12" s="26">
        <v>1</v>
      </c>
      <c r="B12" t="s">
        <v>107</v>
      </c>
      <c r="C12">
        <v>4</v>
      </c>
      <c r="D12" t="s">
        <v>46</v>
      </c>
      <c r="E12" t="s">
        <v>18</v>
      </c>
      <c r="G12">
        <v>3135</v>
      </c>
      <c r="H12" t="s">
        <v>108</v>
      </c>
      <c r="I12" s="26" t="s">
        <v>117</v>
      </c>
      <c r="K12">
        <v>389</v>
      </c>
      <c r="L12" t="s">
        <v>34</v>
      </c>
      <c r="M12" t="s">
        <v>14</v>
      </c>
      <c r="N12" t="str">
        <f t="shared" si="1"/>
        <v>F</v>
      </c>
      <c r="O12">
        <f t="shared" si="2"/>
        <v>16.350000000000001</v>
      </c>
    </row>
    <row r="13" spans="1:17" x14ac:dyDescent="0.25">
      <c r="A13" s="26">
        <v>1</v>
      </c>
      <c r="B13" t="s">
        <v>107</v>
      </c>
      <c r="C13">
        <v>4</v>
      </c>
      <c r="D13" t="s">
        <v>46</v>
      </c>
      <c r="E13" t="s">
        <v>18</v>
      </c>
      <c r="G13">
        <v>3136</v>
      </c>
      <c r="H13" t="s">
        <v>109</v>
      </c>
      <c r="I13" s="26" t="s">
        <v>118</v>
      </c>
      <c r="K13">
        <v>365</v>
      </c>
      <c r="L13" t="s">
        <v>34</v>
      </c>
      <c r="M13" t="s">
        <v>14</v>
      </c>
      <c r="N13" t="str">
        <f t="shared" si="1"/>
        <v>F</v>
      </c>
      <c r="O13">
        <f t="shared" si="2"/>
        <v>17.02</v>
      </c>
    </row>
    <row r="14" spans="1:17" x14ac:dyDescent="0.25">
      <c r="A14" s="26">
        <v>1</v>
      </c>
      <c r="B14" t="s">
        <v>107</v>
      </c>
      <c r="C14">
        <v>4</v>
      </c>
      <c r="D14" t="s">
        <v>46</v>
      </c>
      <c r="E14" t="s">
        <v>18</v>
      </c>
      <c r="G14">
        <v>1271</v>
      </c>
      <c r="H14" t="s">
        <v>112</v>
      </c>
      <c r="I14" s="26" t="s">
        <v>32</v>
      </c>
      <c r="K14">
        <v>0</v>
      </c>
      <c r="L14" t="s">
        <v>34</v>
      </c>
      <c r="M14" t="s">
        <v>14</v>
      </c>
      <c r="N14" t="str">
        <f t="shared" si="1"/>
        <v>F</v>
      </c>
      <c r="O14">
        <f t="shared" si="2"/>
        <v>0</v>
      </c>
    </row>
    <row r="15" spans="1:17" x14ac:dyDescent="0.25">
      <c r="A15" s="26">
        <v>1</v>
      </c>
      <c r="B15" t="s">
        <v>107</v>
      </c>
      <c r="C15">
        <v>4</v>
      </c>
      <c r="D15" t="s">
        <v>46</v>
      </c>
      <c r="E15" t="s">
        <v>19</v>
      </c>
      <c r="G15">
        <v>3136</v>
      </c>
      <c r="H15" t="s">
        <v>109</v>
      </c>
      <c r="I15" s="26" t="s">
        <v>119</v>
      </c>
      <c r="K15">
        <v>430</v>
      </c>
      <c r="L15" t="s">
        <v>20</v>
      </c>
      <c r="M15" t="s">
        <v>14</v>
      </c>
      <c r="N15" t="str">
        <f t="shared" si="1"/>
        <v>F</v>
      </c>
      <c r="O15">
        <f t="shared" si="2"/>
        <v>22.39</v>
      </c>
    </row>
    <row r="16" spans="1:17" x14ac:dyDescent="0.25">
      <c r="A16" s="26">
        <v>1</v>
      </c>
      <c r="B16" t="s">
        <v>107</v>
      </c>
      <c r="C16">
        <v>4</v>
      </c>
      <c r="D16" t="s">
        <v>46</v>
      </c>
      <c r="E16" t="s">
        <v>19</v>
      </c>
      <c r="G16">
        <v>3135</v>
      </c>
      <c r="H16" t="s">
        <v>108</v>
      </c>
      <c r="I16" s="26" t="s">
        <v>120</v>
      </c>
      <c r="K16">
        <v>414</v>
      </c>
      <c r="L16" t="s">
        <v>20</v>
      </c>
      <c r="M16" t="s">
        <v>14</v>
      </c>
      <c r="N16" t="str">
        <f t="shared" si="1"/>
        <v>F</v>
      </c>
      <c r="O16">
        <f t="shared" si="2"/>
        <v>18.420000000000002</v>
      </c>
    </row>
    <row r="17" spans="1:15" x14ac:dyDescent="0.25">
      <c r="A17" s="26">
        <v>1</v>
      </c>
      <c r="B17" t="s">
        <v>107</v>
      </c>
      <c r="C17">
        <v>4</v>
      </c>
      <c r="D17" t="s">
        <v>50</v>
      </c>
      <c r="E17" t="s">
        <v>13</v>
      </c>
      <c r="F17">
        <v>100</v>
      </c>
      <c r="G17">
        <v>2541</v>
      </c>
      <c r="H17" t="s">
        <v>121</v>
      </c>
      <c r="I17" s="26">
        <v>15.67</v>
      </c>
      <c r="J17">
        <v>-1.2</v>
      </c>
      <c r="K17">
        <v>188</v>
      </c>
      <c r="M17" t="s">
        <v>14</v>
      </c>
      <c r="N17" t="str">
        <f t="shared" si="1"/>
        <v>F</v>
      </c>
      <c r="O17">
        <f t="shared" si="2"/>
        <v>15.67</v>
      </c>
    </row>
    <row r="18" spans="1:15" x14ac:dyDescent="0.25">
      <c r="A18" s="26">
        <v>1</v>
      </c>
      <c r="B18" t="s">
        <v>107</v>
      </c>
      <c r="C18">
        <v>4</v>
      </c>
      <c r="D18" t="s">
        <v>50</v>
      </c>
      <c r="E18" t="s">
        <v>13</v>
      </c>
      <c r="F18">
        <v>1500</v>
      </c>
      <c r="G18">
        <v>2071</v>
      </c>
      <c r="H18" t="s">
        <v>122</v>
      </c>
      <c r="I18" s="26" t="s">
        <v>101</v>
      </c>
      <c r="K18">
        <v>319</v>
      </c>
      <c r="M18" t="s">
        <v>14</v>
      </c>
      <c r="N18" t="str">
        <f t="shared" si="1"/>
        <v>F</v>
      </c>
      <c r="O18">
        <f t="shared" si="2"/>
        <v>3.6874999999999998E-3</v>
      </c>
    </row>
    <row r="19" spans="1:15" x14ac:dyDescent="0.25">
      <c r="A19" s="26">
        <v>1</v>
      </c>
      <c r="B19" t="s">
        <v>107</v>
      </c>
      <c r="C19">
        <v>4</v>
      </c>
      <c r="D19" t="s">
        <v>50</v>
      </c>
      <c r="E19" t="s">
        <v>13</v>
      </c>
      <c r="F19">
        <v>1500</v>
      </c>
      <c r="G19">
        <v>1514</v>
      </c>
      <c r="H19" t="s">
        <v>123</v>
      </c>
      <c r="I19" s="26" t="s">
        <v>124</v>
      </c>
      <c r="K19">
        <v>198</v>
      </c>
      <c r="M19" t="s">
        <v>14</v>
      </c>
      <c r="N19" t="str">
        <f t="shared" si="1"/>
        <v>F</v>
      </c>
      <c r="O19">
        <f t="shared" si="2"/>
        <v>4.1921296296296299E-3</v>
      </c>
    </row>
    <row r="20" spans="1:15" x14ac:dyDescent="0.25">
      <c r="A20" s="26">
        <v>1</v>
      </c>
      <c r="B20" t="s">
        <v>107</v>
      </c>
      <c r="C20">
        <v>4</v>
      </c>
      <c r="D20" t="s">
        <v>50</v>
      </c>
      <c r="E20" t="s">
        <v>13</v>
      </c>
      <c r="F20">
        <v>5000</v>
      </c>
      <c r="G20">
        <v>2071</v>
      </c>
      <c r="H20" t="s">
        <v>122</v>
      </c>
      <c r="I20" s="26" t="s">
        <v>125</v>
      </c>
      <c r="K20">
        <v>351</v>
      </c>
      <c r="L20" t="s">
        <v>41</v>
      </c>
      <c r="M20" t="s">
        <v>14</v>
      </c>
      <c r="N20" t="str">
        <f t="shared" si="1"/>
        <v>F</v>
      </c>
      <c r="O20">
        <f t="shared" si="2"/>
        <v>1.379861111111111E-2</v>
      </c>
    </row>
    <row r="21" spans="1:15" x14ac:dyDescent="0.25">
      <c r="A21" s="26">
        <v>1</v>
      </c>
      <c r="B21" t="s">
        <v>107</v>
      </c>
      <c r="C21">
        <v>4</v>
      </c>
      <c r="D21" t="s">
        <v>50</v>
      </c>
      <c r="E21" t="s">
        <v>13</v>
      </c>
      <c r="F21">
        <v>5000</v>
      </c>
      <c r="G21">
        <v>1514</v>
      </c>
      <c r="H21" t="s">
        <v>123</v>
      </c>
      <c r="I21" s="26" t="s">
        <v>126</v>
      </c>
      <c r="K21">
        <v>185</v>
      </c>
      <c r="L21" t="s">
        <v>41</v>
      </c>
      <c r="M21" t="s">
        <v>14</v>
      </c>
      <c r="N21" t="str">
        <f t="shared" si="1"/>
        <v>F</v>
      </c>
      <c r="O21">
        <f t="shared" si="2"/>
        <v>1.6793981481481483E-2</v>
      </c>
    </row>
    <row r="22" spans="1:15" x14ac:dyDescent="0.25">
      <c r="A22" s="26">
        <v>1</v>
      </c>
      <c r="B22" t="s">
        <v>107</v>
      </c>
      <c r="C22">
        <v>4</v>
      </c>
      <c r="D22" t="s">
        <v>50</v>
      </c>
      <c r="E22" t="s">
        <v>25</v>
      </c>
      <c r="F22">
        <v>400</v>
      </c>
      <c r="H22" t="s">
        <v>127</v>
      </c>
      <c r="I22" s="26">
        <v>65.08</v>
      </c>
      <c r="K22">
        <v>167</v>
      </c>
      <c r="M22" t="s">
        <v>14</v>
      </c>
      <c r="N22" t="str">
        <f t="shared" si="1"/>
        <v>F</v>
      </c>
      <c r="O22">
        <f t="shared" si="2"/>
        <v>65.08</v>
      </c>
    </row>
    <row r="23" spans="1:15" x14ac:dyDescent="0.25">
      <c r="A23" s="26">
        <v>1</v>
      </c>
      <c r="B23" t="s">
        <v>107</v>
      </c>
      <c r="C23">
        <v>4</v>
      </c>
      <c r="D23" t="s">
        <v>50</v>
      </c>
      <c r="E23" t="s">
        <v>17</v>
      </c>
      <c r="G23">
        <v>2541</v>
      </c>
      <c r="H23" t="s">
        <v>121</v>
      </c>
      <c r="I23" s="26" t="s">
        <v>128</v>
      </c>
      <c r="K23">
        <v>167</v>
      </c>
      <c r="M23" t="s">
        <v>14</v>
      </c>
      <c r="N23" t="str">
        <f t="shared" si="1"/>
        <v>F</v>
      </c>
      <c r="O23">
        <f t="shared" si="2"/>
        <v>3.28</v>
      </c>
    </row>
    <row r="24" spans="1:15" x14ac:dyDescent="0.25">
      <c r="A24" s="26">
        <v>1</v>
      </c>
      <c r="B24" t="s">
        <v>107</v>
      </c>
      <c r="C24">
        <v>4</v>
      </c>
      <c r="D24" t="s">
        <v>50</v>
      </c>
      <c r="E24" t="s">
        <v>18</v>
      </c>
      <c r="G24">
        <v>2541</v>
      </c>
      <c r="H24" t="s">
        <v>121</v>
      </c>
      <c r="I24" s="26" t="s">
        <v>129</v>
      </c>
      <c r="K24">
        <v>134</v>
      </c>
      <c r="L24" t="s">
        <v>44</v>
      </c>
      <c r="M24" t="s">
        <v>14</v>
      </c>
      <c r="N24" t="str">
        <f t="shared" si="1"/>
        <v>F</v>
      </c>
      <c r="O24">
        <f t="shared" si="2"/>
        <v>9.42</v>
      </c>
    </row>
    <row r="25" spans="1:15" x14ac:dyDescent="0.25">
      <c r="A25" s="26">
        <v>1</v>
      </c>
      <c r="B25" t="s">
        <v>107</v>
      </c>
      <c r="C25">
        <v>4</v>
      </c>
      <c r="D25" t="s">
        <v>50</v>
      </c>
      <c r="E25" t="s">
        <v>18</v>
      </c>
      <c r="G25">
        <v>1514</v>
      </c>
      <c r="H25" t="s">
        <v>123</v>
      </c>
      <c r="I25" s="26" t="s">
        <v>32</v>
      </c>
      <c r="K25">
        <v>0</v>
      </c>
      <c r="L25" t="s">
        <v>44</v>
      </c>
      <c r="M25" t="s">
        <v>14</v>
      </c>
      <c r="N25" t="str">
        <f t="shared" si="1"/>
        <v>F</v>
      </c>
      <c r="O25">
        <f t="shared" si="2"/>
        <v>0</v>
      </c>
    </row>
    <row r="26" spans="1:15" x14ac:dyDescent="0.25">
      <c r="A26" s="26">
        <v>1</v>
      </c>
      <c r="B26" t="s">
        <v>107</v>
      </c>
      <c r="C26">
        <v>4</v>
      </c>
      <c r="D26" t="s">
        <v>69</v>
      </c>
      <c r="E26" t="s">
        <v>13</v>
      </c>
      <c r="F26">
        <v>100</v>
      </c>
      <c r="G26">
        <v>1731</v>
      </c>
      <c r="H26" t="s">
        <v>132</v>
      </c>
      <c r="I26" s="26">
        <v>14.11</v>
      </c>
      <c r="J26">
        <v>0</v>
      </c>
      <c r="K26">
        <v>190</v>
      </c>
      <c r="M26" t="s">
        <v>14</v>
      </c>
      <c r="N26" t="str">
        <f t="shared" si="1"/>
        <v>M</v>
      </c>
      <c r="O26">
        <f t="shared" si="2"/>
        <v>14.11</v>
      </c>
    </row>
    <row r="27" spans="1:15" x14ac:dyDescent="0.25">
      <c r="A27" s="26">
        <v>1</v>
      </c>
      <c r="B27" t="s">
        <v>107</v>
      </c>
      <c r="C27">
        <v>4</v>
      </c>
      <c r="D27" t="s">
        <v>69</v>
      </c>
      <c r="E27" t="s">
        <v>13</v>
      </c>
      <c r="F27">
        <v>400</v>
      </c>
      <c r="G27">
        <v>1731</v>
      </c>
      <c r="H27" t="s">
        <v>132</v>
      </c>
      <c r="I27" s="26">
        <v>67.14</v>
      </c>
      <c r="K27">
        <v>187</v>
      </c>
      <c r="M27" t="s">
        <v>14</v>
      </c>
      <c r="N27" t="str">
        <f t="shared" si="1"/>
        <v>M</v>
      </c>
      <c r="O27">
        <f t="shared" si="2"/>
        <v>67.14</v>
      </c>
    </row>
    <row r="28" spans="1:15" x14ac:dyDescent="0.25">
      <c r="A28" s="26">
        <v>1</v>
      </c>
      <c r="B28" t="s">
        <v>107</v>
      </c>
      <c r="C28">
        <v>4</v>
      </c>
      <c r="D28" t="s">
        <v>69</v>
      </c>
      <c r="E28" t="s">
        <v>13</v>
      </c>
      <c r="F28">
        <v>5000</v>
      </c>
      <c r="G28">
        <v>1731</v>
      </c>
      <c r="H28" t="s">
        <v>132</v>
      </c>
      <c r="I28" s="26" t="s">
        <v>133</v>
      </c>
      <c r="K28">
        <v>186</v>
      </c>
      <c r="L28" t="s">
        <v>41</v>
      </c>
      <c r="M28" t="s">
        <v>14</v>
      </c>
      <c r="N28" t="str">
        <f t="shared" si="1"/>
        <v>M</v>
      </c>
      <c r="O28">
        <f t="shared" si="2"/>
        <v>1.488310185185185E-2</v>
      </c>
    </row>
    <row r="29" spans="1:15" x14ac:dyDescent="0.25">
      <c r="A29" s="26">
        <v>1</v>
      </c>
      <c r="B29" t="s">
        <v>107</v>
      </c>
      <c r="C29">
        <v>4</v>
      </c>
      <c r="D29" t="s">
        <v>70</v>
      </c>
      <c r="E29" t="s">
        <v>13</v>
      </c>
      <c r="F29">
        <v>400</v>
      </c>
      <c r="G29">
        <v>1729</v>
      </c>
      <c r="H29" t="s">
        <v>135</v>
      </c>
      <c r="I29" s="26">
        <v>62.57</v>
      </c>
      <c r="K29">
        <v>311</v>
      </c>
      <c r="M29" t="s">
        <v>14</v>
      </c>
      <c r="N29" t="str">
        <f t="shared" si="1"/>
        <v>M</v>
      </c>
      <c r="O29">
        <f t="shared" si="2"/>
        <v>62.57</v>
      </c>
    </row>
    <row r="30" spans="1:15" x14ac:dyDescent="0.25">
      <c r="A30" s="26">
        <v>1</v>
      </c>
      <c r="B30" t="s">
        <v>107</v>
      </c>
      <c r="C30">
        <v>4</v>
      </c>
      <c r="D30" t="s">
        <v>70</v>
      </c>
      <c r="E30" t="s">
        <v>13</v>
      </c>
      <c r="F30">
        <v>400</v>
      </c>
      <c r="G30">
        <v>1230</v>
      </c>
      <c r="H30" t="s">
        <v>136</v>
      </c>
      <c r="I30" s="26" t="s">
        <v>32</v>
      </c>
      <c r="K30">
        <v>0</v>
      </c>
      <c r="M30" t="s">
        <v>14</v>
      </c>
      <c r="N30" t="str">
        <f t="shared" si="1"/>
        <v>M</v>
      </c>
      <c r="O30">
        <f t="shared" si="2"/>
        <v>0</v>
      </c>
    </row>
    <row r="31" spans="1:15" x14ac:dyDescent="0.25">
      <c r="A31" s="26">
        <v>1</v>
      </c>
      <c r="B31" t="s">
        <v>107</v>
      </c>
      <c r="C31">
        <v>4</v>
      </c>
      <c r="D31" t="s">
        <v>70</v>
      </c>
      <c r="E31" t="s">
        <v>13</v>
      </c>
      <c r="F31">
        <v>1500</v>
      </c>
      <c r="G31">
        <v>1230</v>
      </c>
      <c r="H31" t="s">
        <v>136</v>
      </c>
      <c r="I31" s="26" t="s">
        <v>137</v>
      </c>
      <c r="K31">
        <v>528</v>
      </c>
      <c r="M31" t="s">
        <v>14</v>
      </c>
      <c r="N31" t="str">
        <f t="shared" si="1"/>
        <v>M</v>
      </c>
      <c r="O31">
        <f t="shared" si="2"/>
        <v>3.0405092592592589E-3</v>
      </c>
    </row>
    <row r="32" spans="1:15" x14ac:dyDescent="0.25">
      <c r="A32" s="26">
        <v>1</v>
      </c>
      <c r="B32" t="s">
        <v>107</v>
      </c>
      <c r="C32">
        <v>4</v>
      </c>
      <c r="D32" t="s">
        <v>70</v>
      </c>
      <c r="E32" t="s">
        <v>13</v>
      </c>
      <c r="F32">
        <v>1500</v>
      </c>
      <c r="G32">
        <v>1729</v>
      </c>
      <c r="H32" t="s">
        <v>135</v>
      </c>
      <c r="I32" s="26" t="s">
        <v>138</v>
      </c>
      <c r="K32">
        <v>451</v>
      </c>
      <c r="M32" t="s">
        <v>14</v>
      </c>
      <c r="N32" t="str">
        <f t="shared" si="1"/>
        <v>M</v>
      </c>
      <c r="O32">
        <f t="shared" si="2"/>
        <v>3.1678240740740742E-3</v>
      </c>
    </row>
    <row r="33" spans="1:15" x14ac:dyDescent="0.25">
      <c r="A33" s="26">
        <v>1</v>
      </c>
      <c r="B33" t="s">
        <v>107</v>
      </c>
      <c r="C33">
        <v>4</v>
      </c>
      <c r="D33" t="s">
        <v>70</v>
      </c>
      <c r="E33" t="s">
        <v>13</v>
      </c>
      <c r="F33">
        <v>5000</v>
      </c>
      <c r="G33">
        <v>1230</v>
      </c>
      <c r="H33" t="s">
        <v>136</v>
      </c>
      <c r="I33" s="26" t="s">
        <v>139</v>
      </c>
      <c r="K33">
        <v>474</v>
      </c>
      <c r="L33" t="s">
        <v>41</v>
      </c>
      <c r="M33" t="s">
        <v>14</v>
      </c>
      <c r="N33" t="str">
        <f t="shared" si="1"/>
        <v>M</v>
      </c>
      <c r="O33">
        <f t="shared" si="2"/>
        <v>1.2136574074074076E-2</v>
      </c>
    </row>
    <row r="34" spans="1:15" x14ac:dyDescent="0.25">
      <c r="A34" s="26">
        <v>1</v>
      </c>
      <c r="B34" t="s">
        <v>107</v>
      </c>
      <c r="C34">
        <v>4</v>
      </c>
      <c r="D34" t="s">
        <v>70</v>
      </c>
      <c r="E34" t="s">
        <v>13</v>
      </c>
      <c r="F34">
        <v>5000</v>
      </c>
      <c r="G34">
        <v>1516</v>
      </c>
      <c r="H34" t="s">
        <v>140</v>
      </c>
      <c r="I34" s="26" t="s">
        <v>141</v>
      </c>
      <c r="K34">
        <v>467</v>
      </c>
      <c r="L34" t="s">
        <v>41</v>
      </c>
      <c r="M34" t="s">
        <v>14</v>
      </c>
      <c r="N34" t="str">
        <f t="shared" si="1"/>
        <v>M</v>
      </c>
      <c r="O34">
        <f t="shared" si="2"/>
        <v>1.2217592592592592E-2</v>
      </c>
    </row>
    <row r="35" spans="1:15" x14ac:dyDescent="0.25">
      <c r="A35" s="26">
        <v>1</v>
      </c>
      <c r="B35" t="s">
        <v>107</v>
      </c>
      <c r="C35">
        <v>4</v>
      </c>
      <c r="D35" t="s">
        <v>70</v>
      </c>
      <c r="E35" t="s">
        <v>13</v>
      </c>
      <c r="F35">
        <v>5000</v>
      </c>
      <c r="G35">
        <v>1729</v>
      </c>
      <c r="H35" t="s">
        <v>135</v>
      </c>
      <c r="I35" s="26" t="s">
        <v>142</v>
      </c>
      <c r="K35">
        <v>384</v>
      </c>
      <c r="L35" t="s">
        <v>41</v>
      </c>
      <c r="M35" t="s">
        <v>14</v>
      </c>
      <c r="N35" t="str">
        <f t="shared" si="1"/>
        <v>M</v>
      </c>
      <c r="O35">
        <f t="shared" si="2"/>
        <v>1.2664351851851852E-2</v>
      </c>
    </row>
    <row r="36" spans="1:15" x14ac:dyDescent="0.25">
      <c r="A36" s="26">
        <v>1</v>
      </c>
      <c r="B36" t="s">
        <v>107</v>
      </c>
      <c r="C36">
        <v>4</v>
      </c>
      <c r="D36" t="s">
        <v>75</v>
      </c>
      <c r="E36" t="s">
        <v>13</v>
      </c>
      <c r="F36">
        <v>100</v>
      </c>
      <c r="G36">
        <v>3149</v>
      </c>
      <c r="H36" t="s">
        <v>143</v>
      </c>
      <c r="I36" s="26">
        <v>12.35</v>
      </c>
      <c r="J36">
        <v>0.3</v>
      </c>
      <c r="K36">
        <v>288</v>
      </c>
      <c r="M36" t="s">
        <v>14</v>
      </c>
      <c r="N36" t="str">
        <f t="shared" si="1"/>
        <v>M</v>
      </c>
      <c r="O36">
        <f t="shared" si="2"/>
        <v>12.35</v>
      </c>
    </row>
    <row r="37" spans="1:15" x14ac:dyDescent="0.25">
      <c r="A37" s="26">
        <v>1</v>
      </c>
      <c r="B37" t="s">
        <v>107</v>
      </c>
      <c r="C37">
        <v>4</v>
      </c>
      <c r="D37" t="s">
        <v>75</v>
      </c>
      <c r="E37" t="s">
        <v>13</v>
      </c>
      <c r="F37">
        <v>400</v>
      </c>
      <c r="G37">
        <v>2085</v>
      </c>
      <c r="H37" t="s">
        <v>144</v>
      </c>
      <c r="I37" s="26">
        <v>59.02</v>
      </c>
      <c r="K37">
        <v>260</v>
      </c>
      <c r="M37" t="s">
        <v>14</v>
      </c>
      <c r="N37" t="str">
        <f t="shared" si="1"/>
        <v>M</v>
      </c>
      <c r="O37">
        <f t="shared" si="2"/>
        <v>59.02</v>
      </c>
    </row>
    <row r="38" spans="1:15" x14ac:dyDescent="0.25">
      <c r="A38" s="26">
        <v>1</v>
      </c>
      <c r="B38" t="s">
        <v>107</v>
      </c>
      <c r="C38">
        <v>4</v>
      </c>
      <c r="D38" t="s">
        <v>75</v>
      </c>
      <c r="E38" t="s">
        <v>13</v>
      </c>
      <c r="F38">
        <v>1500</v>
      </c>
      <c r="G38">
        <v>1602</v>
      </c>
      <c r="H38" t="s">
        <v>145</v>
      </c>
      <c r="I38" s="26" t="s">
        <v>146</v>
      </c>
      <c r="K38">
        <v>281</v>
      </c>
      <c r="M38" t="s">
        <v>14</v>
      </c>
      <c r="N38" t="str">
        <f t="shared" si="1"/>
        <v>M</v>
      </c>
      <c r="O38">
        <f t="shared" si="2"/>
        <v>3.2766203703703707E-3</v>
      </c>
    </row>
    <row r="39" spans="1:15" x14ac:dyDescent="0.25">
      <c r="A39" s="26">
        <v>1</v>
      </c>
      <c r="B39" t="s">
        <v>107</v>
      </c>
      <c r="C39">
        <v>4</v>
      </c>
      <c r="D39" t="s">
        <v>75</v>
      </c>
      <c r="E39" t="s">
        <v>13</v>
      </c>
      <c r="F39">
        <v>1500</v>
      </c>
      <c r="G39">
        <v>2085</v>
      </c>
      <c r="H39" t="s">
        <v>144</v>
      </c>
      <c r="I39" s="26" t="s">
        <v>147</v>
      </c>
      <c r="K39">
        <v>222</v>
      </c>
      <c r="M39" t="s">
        <v>14</v>
      </c>
      <c r="N39" t="str">
        <f t="shared" si="1"/>
        <v>M</v>
      </c>
      <c r="O39">
        <f t="shared" si="2"/>
        <v>3.4537037037037036E-3</v>
      </c>
    </row>
    <row r="40" spans="1:15" x14ac:dyDescent="0.25">
      <c r="A40" s="26">
        <v>1</v>
      </c>
      <c r="B40" t="s">
        <v>107</v>
      </c>
      <c r="C40">
        <v>4</v>
      </c>
      <c r="D40" t="s">
        <v>75</v>
      </c>
      <c r="E40" t="s">
        <v>13</v>
      </c>
      <c r="F40">
        <v>5000</v>
      </c>
      <c r="G40">
        <v>1871</v>
      </c>
      <c r="H40" t="s">
        <v>148</v>
      </c>
      <c r="I40" s="26" t="s">
        <v>149</v>
      </c>
      <c r="K40">
        <v>352</v>
      </c>
      <c r="L40" t="s">
        <v>41</v>
      </c>
      <c r="M40" t="s">
        <v>14</v>
      </c>
      <c r="N40" t="str">
        <f t="shared" si="1"/>
        <v>M</v>
      </c>
      <c r="O40">
        <f t="shared" si="2"/>
        <v>1.1840277777777778E-2</v>
      </c>
    </row>
    <row r="41" spans="1:15" x14ac:dyDescent="0.25">
      <c r="A41" s="26">
        <v>1</v>
      </c>
      <c r="B41" t="s">
        <v>107</v>
      </c>
      <c r="C41">
        <v>4</v>
      </c>
      <c r="D41" t="s">
        <v>75</v>
      </c>
      <c r="E41" t="s">
        <v>13</v>
      </c>
      <c r="F41">
        <v>5000</v>
      </c>
      <c r="G41">
        <v>1253</v>
      </c>
      <c r="H41" t="s">
        <v>150</v>
      </c>
      <c r="I41" s="26" t="s">
        <v>151</v>
      </c>
      <c r="K41">
        <v>266</v>
      </c>
      <c r="L41" t="s">
        <v>41</v>
      </c>
      <c r="M41" t="s">
        <v>14</v>
      </c>
      <c r="N41" t="str">
        <f t="shared" si="1"/>
        <v>M</v>
      </c>
      <c r="O41">
        <f t="shared" si="2"/>
        <v>1.2848379629629628E-2</v>
      </c>
    </row>
    <row r="42" spans="1:15" x14ac:dyDescent="0.25">
      <c r="A42" s="26">
        <v>1</v>
      </c>
      <c r="B42" t="s">
        <v>107</v>
      </c>
      <c r="C42">
        <v>4</v>
      </c>
      <c r="D42" t="s">
        <v>75</v>
      </c>
      <c r="E42" t="s">
        <v>13</v>
      </c>
      <c r="F42">
        <v>5000</v>
      </c>
      <c r="G42">
        <v>1602</v>
      </c>
      <c r="H42" t="s">
        <v>145</v>
      </c>
      <c r="I42" s="26" t="s">
        <v>152</v>
      </c>
      <c r="K42">
        <v>244</v>
      </c>
      <c r="L42" t="s">
        <v>41</v>
      </c>
      <c r="M42" t="s">
        <v>14</v>
      </c>
      <c r="N42" t="str">
        <f t="shared" si="1"/>
        <v>M</v>
      </c>
      <c r="O42">
        <f t="shared" si="2"/>
        <v>1.3158564814814816E-2</v>
      </c>
    </row>
    <row r="43" spans="1:15" x14ac:dyDescent="0.25">
      <c r="A43" s="26">
        <v>1</v>
      </c>
      <c r="B43" t="s">
        <v>107</v>
      </c>
      <c r="C43">
        <v>4</v>
      </c>
      <c r="D43" t="s">
        <v>75</v>
      </c>
      <c r="E43" t="s">
        <v>17</v>
      </c>
      <c r="G43">
        <v>1253</v>
      </c>
      <c r="H43" t="s">
        <v>150</v>
      </c>
      <c r="I43" s="26" t="s">
        <v>93</v>
      </c>
      <c r="K43">
        <v>162</v>
      </c>
      <c r="M43" t="s">
        <v>14</v>
      </c>
      <c r="N43" t="str">
        <f t="shared" si="1"/>
        <v>M</v>
      </c>
      <c r="O43">
        <f t="shared" si="2"/>
        <v>3.76</v>
      </c>
    </row>
    <row r="44" spans="1:15" x14ac:dyDescent="0.25">
      <c r="A44" s="26">
        <v>1</v>
      </c>
      <c r="B44" t="s">
        <v>107</v>
      </c>
      <c r="C44">
        <v>4</v>
      </c>
      <c r="D44" t="s">
        <v>75</v>
      </c>
      <c r="E44" t="s">
        <v>17</v>
      </c>
      <c r="G44">
        <v>1602</v>
      </c>
      <c r="H44" t="s">
        <v>145</v>
      </c>
      <c r="K44">
        <v>0</v>
      </c>
      <c r="M44" t="s">
        <v>14</v>
      </c>
      <c r="N44" t="str">
        <f t="shared" si="1"/>
        <v>M</v>
      </c>
      <c r="O44">
        <f t="shared" si="2"/>
        <v>0</v>
      </c>
    </row>
    <row r="45" spans="1:15" x14ac:dyDescent="0.25">
      <c r="A45" s="26">
        <v>1</v>
      </c>
      <c r="B45" t="s">
        <v>107</v>
      </c>
      <c r="C45">
        <v>4</v>
      </c>
      <c r="D45" t="s">
        <v>75</v>
      </c>
      <c r="E45" t="s">
        <v>18</v>
      </c>
      <c r="G45">
        <v>3149</v>
      </c>
      <c r="H45" t="s">
        <v>143</v>
      </c>
      <c r="I45" s="26" t="s">
        <v>153</v>
      </c>
      <c r="K45">
        <v>425</v>
      </c>
      <c r="L45" t="s">
        <v>72</v>
      </c>
      <c r="M45" t="s">
        <v>14</v>
      </c>
      <c r="N45" t="str">
        <f t="shared" si="1"/>
        <v>M</v>
      </c>
      <c r="O45">
        <f t="shared" si="2"/>
        <v>40.98</v>
      </c>
    </row>
    <row r="46" spans="1:15" x14ac:dyDescent="0.25">
      <c r="A46" s="26">
        <v>1</v>
      </c>
      <c r="B46" t="s">
        <v>107</v>
      </c>
      <c r="C46">
        <v>4</v>
      </c>
      <c r="D46" t="s">
        <v>75</v>
      </c>
      <c r="E46" t="s">
        <v>18</v>
      </c>
      <c r="G46">
        <v>1602</v>
      </c>
      <c r="H46" t="s">
        <v>145</v>
      </c>
      <c r="I46" s="26" t="s">
        <v>154</v>
      </c>
      <c r="K46">
        <v>289</v>
      </c>
      <c r="L46" t="s">
        <v>72</v>
      </c>
      <c r="M46" t="s">
        <v>14</v>
      </c>
      <c r="N46" t="str">
        <f t="shared" si="1"/>
        <v>M</v>
      </c>
      <c r="O46">
        <f t="shared" si="2"/>
        <v>27.6</v>
      </c>
    </row>
    <row r="47" spans="1:15" x14ac:dyDescent="0.25">
      <c r="A47" s="26">
        <v>1</v>
      </c>
      <c r="B47" t="s">
        <v>107</v>
      </c>
      <c r="C47">
        <v>4</v>
      </c>
      <c r="D47" t="s">
        <v>75</v>
      </c>
      <c r="E47" t="s">
        <v>19</v>
      </c>
      <c r="G47">
        <v>1385</v>
      </c>
      <c r="H47" t="s">
        <v>155</v>
      </c>
      <c r="I47" s="26" t="s">
        <v>156</v>
      </c>
      <c r="K47">
        <v>469</v>
      </c>
      <c r="L47" t="s">
        <v>73</v>
      </c>
      <c r="M47" t="s">
        <v>14</v>
      </c>
      <c r="N47" t="str">
        <f t="shared" si="1"/>
        <v>M</v>
      </c>
      <c r="O47">
        <f t="shared" si="2"/>
        <v>40.64</v>
      </c>
    </row>
    <row r="48" spans="1:15" x14ac:dyDescent="0.25">
      <c r="A48" s="26">
        <v>1</v>
      </c>
      <c r="B48" t="s">
        <v>107</v>
      </c>
      <c r="C48">
        <v>4</v>
      </c>
      <c r="D48" t="s">
        <v>75</v>
      </c>
      <c r="E48" t="s">
        <v>19</v>
      </c>
      <c r="G48">
        <v>3149</v>
      </c>
      <c r="H48" t="s">
        <v>143</v>
      </c>
      <c r="I48" s="26" t="s">
        <v>157</v>
      </c>
      <c r="K48">
        <v>339</v>
      </c>
      <c r="L48" t="s">
        <v>73</v>
      </c>
      <c r="M48" t="s">
        <v>14</v>
      </c>
      <c r="N48" t="str">
        <f t="shared" si="1"/>
        <v>M</v>
      </c>
      <c r="O48">
        <f t="shared" si="2"/>
        <v>26.23</v>
      </c>
    </row>
    <row r="49" spans="1:15" x14ac:dyDescent="0.25">
      <c r="A49" s="26">
        <v>2</v>
      </c>
      <c r="B49" t="s">
        <v>107</v>
      </c>
      <c r="C49">
        <v>4</v>
      </c>
      <c r="D49" t="s">
        <v>46</v>
      </c>
      <c r="E49" t="s">
        <v>13</v>
      </c>
      <c r="F49">
        <v>200</v>
      </c>
      <c r="G49">
        <v>3135</v>
      </c>
      <c r="H49" t="s">
        <v>108</v>
      </c>
      <c r="I49" s="26">
        <v>35.4</v>
      </c>
      <c r="J49">
        <v>0</v>
      </c>
      <c r="K49">
        <v>399</v>
      </c>
      <c r="M49" t="s">
        <v>161</v>
      </c>
      <c r="N49" t="str">
        <f t="shared" si="1"/>
        <v>F</v>
      </c>
      <c r="O49">
        <f t="shared" si="2"/>
        <v>35.4</v>
      </c>
    </row>
    <row r="50" spans="1:15" x14ac:dyDescent="0.25">
      <c r="A50" s="26">
        <v>2</v>
      </c>
      <c r="B50" t="s">
        <v>107</v>
      </c>
      <c r="C50">
        <v>4</v>
      </c>
      <c r="D50" t="s">
        <v>46</v>
      </c>
      <c r="E50" t="s">
        <v>13</v>
      </c>
      <c r="F50">
        <v>3000</v>
      </c>
      <c r="G50">
        <v>1940</v>
      </c>
      <c r="H50" t="s">
        <v>110</v>
      </c>
      <c r="I50" s="26" t="s">
        <v>186</v>
      </c>
      <c r="K50">
        <v>173</v>
      </c>
      <c r="L50" t="s">
        <v>162</v>
      </c>
      <c r="M50" t="s">
        <v>161</v>
      </c>
      <c r="N50" t="str">
        <f t="shared" si="1"/>
        <v>F</v>
      </c>
      <c r="O50">
        <f t="shared" si="2"/>
        <v>1.3393518518518518E-2</v>
      </c>
    </row>
    <row r="51" spans="1:15" x14ac:dyDescent="0.25">
      <c r="A51" s="26">
        <v>2</v>
      </c>
      <c r="B51" t="s">
        <v>107</v>
      </c>
      <c r="C51">
        <v>4</v>
      </c>
      <c r="D51" t="s">
        <v>46</v>
      </c>
      <c r="E51" t="s">
        <v>13</v>
      </c>
      <c r="F51">
        <v>3000</v>
      </c>
      <c r="G51">
        <v>1726</v>
      </c>
      <c r="H51" t="s">
        <v>185</v>
      </c>
      <c r="I51" s="26" t="s">
        <v>184</v>
      </c>
      <c r="K51">
        <v>126</v>
      </c>
      <c r="L51" t="s">
        <v>162</v>
      </c>
      <c r="M51" t="s">
        <v>161</v>
      </c>
      <c r="N51" t="str">
        <f t="shared" si="1"/>
        <v>F</v>
      </c>
      <c r="O51">
        <f t="shared" si="2"/>
        <v>1.3387731481481481E-2</v>
      </c>
    </row>
    <row r="52" spans="1:15" x14ac:dyDescent="0.25">
      <c r="A52" s="26">
        <v>2</v>
      </c>
      <c r="B52" t="s">
        <v>107</v>
      </c>
      <c r="C52">
        <v>4</v>
      </c>
      <c r="D52" t="s">
        <v>46</v>
      </c>
      <c r="E52" t="s">
        <v>27</v>
      </c>
      <c r="G52">
        <v>1940</v>
      </c>
      <c r="H52" t="s">
        <v>110</v>
      </c>
      <c r="I52" s="26" t="s">
        <v>32</v>
      </c>
      <c r="K52">
        <v>0</v>
      </c>
      <c r="M52" t="s">
        <v>161</v>
      </c>
      <c r="N52" t="str">
        <f t="shared" si="1"/>
        <v>F</v>
      </c>
      <c r="O52">
        <f t="shared" si="2"/>
        <v>0</v>
      </c>
    </row>
    <row r="53" spans="1:15" x14ac:dyDescent="0.25">
      <c r="A53" s="26">
        <v>2</v>
      </c>
      <c r="B53" t="s">
        <v>107</v>
      </c>
      <c r="C53">
        <v>4</v>
      </c>
      <c r="D53" t="s">
        <v>46</v>
      </c>
      <c r="E53" t="s">
        <v>27</v>
      </c>
      <c r="G53">
        <v>3135</v>
      </c>
      <c r="H53" t="s">
        <v>108</v>
      </c>
      <c r="I53" s="26" t="s">
        <v>65</v>
      </c>
      <c r="K53">
        <v>0</v>
      </c>
      <c r="L53" t="s">
        <v>39</v>
      </c>
      <c r="M53" t="s">
        <v>161</v>
      </c>
      <c r="N53" t="str">
        <f t="shared" si="1"/>
        <v>F</v>
      </c>
      <c r="O53">
        <f t="shared" si="2"/>
        <v>6.87</v>
      </c>
    </row>
    <row r="54" spans="1:15" x14ac:dyDescent="0.25">
      <c r="A54" s="26">
        <v>2</v>
      </c>
      <c r="B54" t="s">
        <v>107</v>
      </c>
      <c r="C54">
        <v>4</v>
      </c>
      <c r="D54" t="s">
        <v>46</v>
      </c>
      <c r="E54" t="s">
        <v>28</v>
      </c>
      <c r="G54">
        <v>3135</v>
      </c>
      <c r="H54" t="s">
        <v>108</v>
      </c>
      <c r="I54" s="26" t="s">
        <v>49</v>
      </c>
      <c r="K54">
        <v>330</v>
      </c>
      <c r="M54" t="s">
        <v>161</v>
      </c>
      <c r="N54" t="str">
        <f t="shared" si="1"/>
        <v>F</v>
      </c>
      <c r="O54">
        <f t="shared" si="2"/>
        <v>1.05</v>
      </c>
    </row>
    <row r="55" spans="1:15" x14ac:dyDescent="0.25">
      <c r="A55" s="26">
        <v>2</v>
      </c>
      <c r="B55" t="s">
        <v>107</v>
      </c>
      <c r="C55">
        <v>4</v>
      </c>
      <c r="D55" t="s">
        <v>46</v>
      </c>
      <c r="E55" t="s">
        <v>22</v>
      </c>
      <c r="G55">
        <v>3135</v>
      </c>
      <c r="H55" t="s">
        <v>108</v>
      </c>
      <c r="I55" s="26" t="s">
        <v>183</v>
      </c>
      <c r="K55">
        <v>476</v>
      </c>
      <c r="L55" t="s">
        <v>23</v>
      </c>
      <c r="M55" t="s">
        <v>161</v>
      </c>
      <c r="N55" t="str">
        <f t="shared" si="1"/>
        <v>F</v>
      </c>
      <c r="O55">
        <f t="shared" si="2"/>
        <v>7.73</v>
      </c>
    </row>
    <row r="56" spans="1:15" x14ac:dyDescent="0.25">
      <c r="A56" s="26">
        <v>2</v>
      </c>
      <c r="B56" t="s">
        <v>107</v>
      </c>
      <c r="C56">
        <v>4</v>
      </c>
      <c r="D56" t="s">
        <v>46</v>
      </c>
      <c r="E56" t="s">
        <v>22</v>
      </c>
      <c r="G56">
        <v>1940</v>
      </c>
      <c r="H56" t="s">
        <v>110</v>
      </c>
      <c r="I56" s="26" t="s">
        <v>32</v>
      </c>
      <c r="K56">
        <v>0</v>
      </c>
      <c r="L56" t="s">
        <v>23</v>
      </c>
      <c r="M56" t="s">
        <v>161</v>
      </c>
      <c r="N56" t="str">
        <f t="shared" si="1"/>
        <v>F</v>
      </c>
      <c r="O56">
        <f t="shared" si="2"/>
        <v>0</v>
      </c>
    </row>
    <row r="57" spans="1:15" x14ac:dyDescent="0.25">
      <c r="A57" s="26">
        <v>2</v>
      </c>
      <c r="B57" t="s">
        <v>107</v>
      </c>
      <c r="C57">
        <v>4</v>
      </c>
      <c r="D57" t="s">
        <v>46</v>
      </c>
      <c r="E57" t="s">
        <v>31</v>
      </c>
      <c r="G57">
        <v>3135</v>
      </c>
      <c r="H57" t="s">
        <v>108</v>
      </c>
      <c r="I57" s="26" t="s">
        <v>95</v>
      </c>
      <c r="K57">
        <v>470</v>
      </c>
      <c r="L57" t="s">
        <v>23</v>
      </c>
      <c r="M57" t="s">
        <v>161</v>
      </c>
      <c r="N57" t="str">
        <f t="shared" si="1"/>
        <v>F</v>
      </c>
      <c r="O57">
        <f t="shared" si="2"/>
        <v>30.07</v>
      </c>
    </row>
    <row r="58" spans="1:15" x14ac:dyDescent="0.25">
      <c r="A58" s="26">
        <v>2</v>
      </c>
      <c r="B58" t="s">
        <v>107</v>
      </c>
      <c r="C58">
        <v>4</v>
      </c>
      <c r="D58" t="s">
        <v>46</v>
      </c>
      <c r="E58" t="s">
        <v>31</v>
      </c>
      <c r="G58">
        <v>1940</v>
      </c>
      <c r="H58" t="s">
        <v>110</v>
      </c>
      <c r="I58" s="26" t="s">
        <v>32</v>
      </c>
      <c r="K58">
        <v>0</v>
      </c>
      <c r="L58" t="s">
        <v>23</v>
      </c>
      <c r="M58" t="s">
        <v>161</v>
      </c>
      <c r="N58" t="str">
        <f t="shared" si="1"/>
        <v>F</v>
      </c>
      <c r="O58">
        <f t="shared" si="2"/>
        <v>0</v>
      </c>
    </row>
    <row r="59" spans="1:15" x14ac:dyDescent="0.25">
      <c r="A59" s="26">
        <v>2</v>
      </c>
      <c r="B59" t="s">
        <v>107</v>
      </c>
      <c r="C59">
        <v>4</v>
      </c>
      <c r="D59" t="s">
        <v>50</v>
      </c>
      <c r="E59" t="s">
        <v>13</v>
      </c>
      <c r="F59">
        <v>200</v>
      </c>
      <c r="G59">
        <v>2541</v>
      </c>
      <c r="H59" t="s">
        <v>121</v>
      </c>
      <c r="I59" s="26">
        <v>31.27</v>
      </c>
      <c r="J59">
        <v>2.2000000000000002</v>
      </c>
      <c r="K59">
        <v>194</v>
      </c>
      <c r="M59" t="s">
        <v>161</v>
      </c>
      <c r="N59" t="str">
        <f t="shared" si="1"/>
        <v>F</v>
      </c>
      <c r="O59">
        <f t="shared" si="2"/>
        <v>31.27</v>
      </c>
    </row>
    <row r="60" spans="1:15" x14ac:dyDescent="0.25">
      <c r="A60" s="26">
        <v>2</v>
      </c>
      <c r="B60" t="s">
        <v>107</v>
      </c>
      <c r="C60">
        <v>4</v>
      </c>
      <c r="D60" t="s">
        <v>50</v>
      </c>
      <c r="E60" t="s">
        <v>13</v>
      </c>
      <c r="F60">
        <v>800</v>
      </c>
      <c r="G60">
        <v>2071</v>
      </c>
      <c r="H60" t="s">
        <v>122</v>
      </c>
      <c r="I60" s="26" t="s">
        <v>163</v>
      </c>
      <c r="K60">
        <v>285</v>
      </c>
      <c r="M60" t="s">
        <v>161</v>
      </c>
      <c r="N60" t="str">
        <f t="shared" si="1"/>
        <v>F</v>
      </c>
      <c r="O60">
        <f t="shared" si="2"/>
        <v>1.8472222222222223E-3</v>
      </c>
    </row>
    <row r="61" spans="1:15" x14ac:dyDescent="0.25">
      <c r="A61" s="26">
        <v>2</v>
      </c>
      <c r="B61" t="s">
        <v>107</v>
      </c>
      <c r="C61">
        <v>4</v>
      </c>
      <c r="D61" t="s">
        <v>50</v>
      </c>
      <c r="E61" t="s">
        <v>13</v>
      </c>
      <c r="F61">
        <v>3000</v>
      </c>
      <c r="G61">
        <v>2071</v>
      </c>
      <c r="H61" t="s">
        <v>122</v>
      </c>
      <c r="I61" s="26" t="s">
        <v>158</v>
      </c>
      <c r="K61">
        <v>314</v>
      </c>
      <c r="L61" t="s">
        <v>162</v>
      </c>
      <c r="M61" t="s">
        <v>161</v>
      </c>
      <c r="N61" t="str">
        <f t="shared" si="1"/>
        <v>F</v>
      </c>
      <c r="O61">
        <f t="shared" si="2"/>
        <v>8.0868055555555554E-3</v>
      </c>
    </row>
    <row r="62" spans="1:15" x14ac:dyDescent="0.25">
      <c r="A62" s="26">
        <v>2</v>
      </c>
      <c r="B62" t="s">
        <v>107</v>
      </c>
      <c r="C62">
        <v>4</v>
      </c>
      <c r="D62" t="s">
        <v>50</v>
      </c>
      <c r="E62" t="s">
        <v>27</v>
      </c>
      <c r="G62">
        <v>2541</v>
      </c>
      <c r="H62" t="s">
        <v>121</v>
      </c>
      <c r="I62" s="26" t="s">
        <v>32</v>
      </c>
      <c r="K62">
        <v>0</v>
      </c>
      <c r="M62" t="s">
        <v>161</v>
      </c>
      <c r="N62" t="str">
        <f t="shared" si="1"/>
        <v>F</v>
      </c>
      <c r="O62">
        <f t="shared" si="2"/>
        <v>0</v>
      </c>
    </row>
    <row r="63" spans="1:15" x14ac:dyDescent="0.25">
      <c r="A63" s="26">
        <v>2</v>
      </c>
      <c r="B63" t="s">
        <v>107</v>
      </c>
      <c r="C63">
        <v>4</v>
      </c>
      <c r="D63" t="s">
        <v>50</v>
      </c>
      <c r="E63" t="s">
        <v>22</v>
      </c>
      <c r="G63">
        <v>2541</v>
      </c>
      <c r="H63" t="s">
        <v>121</v>
      </c>
      <c r="I63" s="26" t="s">
        <v>91</v>
      </c>
      <c r="K63">
        <v>124</v>
      </c>
      <c r="L63" t="s">
        <v>45</v>
      </c>
      <c r="M63" t="s">
        <v>161</v>
      </c>
      <c r="N63" t="str">
        <f t="shared" si="1"/>
        <v>F</v>
      </c>
      <c r="O63">
        <f t="shared" si="2"/>
        <v>4.75</v>
      </c>
    </row>
    <row r="64" spans="1:15" x14ac:dyDescent="0.25">
      <c r="A64" s="26">
        <v>2</v>
      </c>
      <c r="B64" t="s">
        <v>107</v>
      </c>
      <c r="C64">
        <v>4</v>
      </c>
      <c r="D64" t="s">
        <v>50</v>
      </c>
      <c r="E64" t="s">
        <v>31</v>
      </c>
      <c r="G64">
        <v>2541</v>
      </c>
      <c r="H64" t="s">
        <v>121</v>
      </c>
      <c r="I64" s="26" t="s">
        <v>181</v>
      </c>
      <c r="K64">
        <v>124</v>
      </c>
      <c r="L64" t="s">
        <v>45</v>
      </c>
      <c r="M64" t="s">
        <v>161</v>
      </c>
      <c r="N64" t="str">
        <f t="shared" si="1"/>
        <v>F</v>
      </c>
      <c r="O64">
        <f t="shared" si="2"/>
        <v>11.93</v>
      </c>
    </row>
    <row r="65" spans="1:16" x14ac:dyDescent="0.25">
      <c r="A65" s="26">
        <v>2</v>
      </c>
      <c r="B65" t="s">
        <v>107</v>
      </c>
      <c r="C65">
        <v>4</v>
      </c>
      <c r="D65" t="s">
        <v>50</v>
      </c>
      <c r="E65" t="s">
        <v>31</v>
      </c>
      <c r="G65">
        <v>2541</v>
      </c>
      <c r="H65" t="s">
        <v>121</v>
      </c>
      <c r="I65" s="26" t="s">
        <v>32</v>
      </c>
      <c r="K65">
        <v>0</v>
      </c>
      <c r="L65" t="s">
        <v>45</v>
      </c>
      <c r="M65" t="s">
        <v>161</v>
      </c>
      <c r="N65" t="str">
        <f t="shared" si="1"/>
        <v>F</v>
      </c>
      <c r="O65">
        <f t="shared" si="2"/>
        <v>0</v>
      </c>
    </row>
    <row r="66" spans="1:16" x14ac:dyDescent="0.25">
      <c r="A66" s="26">
        <v>2</v>
      </c>
      <c r="B66" t="s">
        <v>107</v>
      </c>
      <c r="C66">
        <v>4</v>
      </c>
      <c r="D66" t="s">
        <v>54</v>
      </c>
      <c r="E66" t="s">
        <v>22</v>
      </c>
      <c r="G66">
        <v>3998</v>
      </c>
      <c r="H66" t="s">
        <v>476</v>
      </c>
      <c r="I66" s="26" t="s">
        <v>32</v>
      </c>
      <c r="K66">
        <v>0</v>
      </c>
      <c r="L66" t="s">
        <v>23</v>
      </c>
      <c r="M66" t="s">
        <v>161</v>
      </c>
      <c r="N66" t="str">
        <f t="shared" si="1"/>
        <v>M</v>
      </c>
      <c r="O66">
        <f t="shared" si="2"/>
        <v>0</v>
      </c>
    </row>
    <row r="67" spans="1:16" x14ac:dyDescent="0.25">
      <c r="A67" s="26">
        <v>2</v>
      </c>
      <c r="B67" t="s">
        <v>107</v>
      </c>
      <c r="C67">
        <v>4</v>
      </c>
      <c r="D67" t="s">
        <v>54</v>
      </c>
      <c r="E67" t="s">
        <v>31</v>
      </c>
      <c r="G67">
        <v>3998</v>
      </c>
      <c r="H67" t="s">
        <v>476</v>
      </c>
      <c r="I67" s="26" t="s">
        <v>179</v>
      </c>
      <c r="K67">
        <v>434</v>
      </c>
      <c r="L67" t="s">
        <v>23</v>
      </c>
      <c r="M67" t="s">
        <v>161</v>
      </c>
      <c r="N67" t="str">
        <f t="shared" ref="N67:N130" si="3">LEFT(D67,1)</f>
        <v>M</v>
      </c>
      <c r="O67">
        <f t="shared" si="2"/>
        <v>34.700000000000003</v>
      </c>
    </row>
    <row r="68" spans="1:16" x14ac:dyDescent="0.25">
      <c r="A68" s="26">
        <v>2</v>
      </c>
      <c r="B68" t="s">
        <v>107</v>
      </c>
      <c r="C68">
        <v>4</v>
      </c>
      <c r="D68" t="s">
        <v>56</v>
      </c>
      <c r="E68" t="s">
        <v>31</v>
      </c>
      <c r="G68">
        <v>4136</v>
      </c>
      <c r="H68" t="s">
        <v>178</v>
      </c>
      <c r="I68" s="26" t="s">
        <v>177</v>
      </c>
      <c r="K68">
        <v>440</v>
      </c>
      <c r="L68" t="s">
        <v>45</v>
      </c>
      <c r="M68" t="s">
        <v>161</v>
      </c>
      <c r="N68" t="str">
        <f t="shared" si="3"/>
        <v>M</v>
      </c>
      <c r="O68">
        <f t="shared" si="2"/>
        <v>36.979999999999997</v>
      </c>
    </row>
    <row r="69" spans="1:16" x14ac:dyDescent="0.25">
      <c r="A69" s="26">
        <v>2</v>
      </c>
      <c r="B69" t="s">
        <v>107</v>
      </c>
      <c r="C69">
        <v>4</v>
      </c>
      <c r="D69" t="s">
        <v>70</v>
      </c>
      <c r="E69" t="s">
        <v>13</v>
      </c>
      <c r="F69">
        <v>800</v>
      </c>
      <c r="G69">
        <v>1230</v>
      </c>
      <c r="H69" t="s">
        <v>136</v>
      </c>
      <c r="I69" s="26" t="s">
        <v>174</v>
      </c>
      <c r="K69">
        <v>500</v>
      </c>
      <c r="M69" t="s">
        <v>161</v>
      </c>
      <c r="N69" t="str">
        <f t="shared" si="3"/>
        <v>M</v>
      </c>
      <c r="O69">
        <f t="shared" si="2"/>
        <v>1.5219907407407411E-3</v>
      </c>
    </row>
    <row r="70" spans="1:16" x14ac:dyDescent="0.25">
      <c r="A70" s="26">
        <v>2</v>
      </c>
      <c r="B70" t="s">
        <v>107</v>
      </c>
      <c r="C70">
        <v>4</v>
      </c>
      <c r="D70" t="s">
        <v>70</v>
      </c>
      <c r="E70" t="s">
        <v>13</v>
      </c>
      <c r="F70">
        <v>800</v>
      </c>
      <c r="G70">
        <v>1729</v>
      </c>
      <c r="H70" t="s">
        <v>135</v>
      </c>
      <c r="I70" s="26" t="s">
        <v>173</v>
      </c>
      <c r="K70">
        <v>448</v>
      </c>
      <c r="M70" t="s">
        <v>161</v>
      </c>
      <c r="N70" t="str">
        <f t="shared" si="3"/>
        <v>M</v>
      </c>
      <c r="O70">
        <f t="shared" si="2"/>
        <v>1.5358796296296294E-3</v>
      </c>
    </row>
    <row r="71" spans="1:16" x14ac:dyDescent="0.25">
      <c r="A71" s="26">
        <v>2</v>
      </c>
      <c r="B71" t="s">
        <v>107</v>
      </c>
      <c r="C71">
        <v>4</v>
      </c>
      <c r="D71" t="s">
        <v>70</v>
      </c>
      <c r="E71" t="s">
        <v>13</v>
      </c>
      <c r="F71">
        <v>3000</v>
      </c>
      <c r="G71">
        <v>1230</v>
      </c>
      <c r="H71" t="s">
        <v>136</v>
      </c>
      <c r="I71" s="26" t="s">
        <v>172</v>
      </c>
      <c r="K71">
        <v>497</v>
      </c>
      <c r="L71" t="s">
        <v>162</v>
      </c>
      <c r="M71" t="s">
        <v>161</v>
      </c>
      <c r="N71" t="str">
        <f t="shared" si="3"/>
        <v>M</v>
      </c>
      <c r="O71">
        <f t="shared" si="2"/>
        <v>6.8946759259259256E-3</v>
      </c>
    </row>
    <row r="72" spans="1:16" x14ac:dyDescent="0.25">
      <c r="A72" s="26">
        <v>2</v>
      </c>
      <c r="B72" t="s">
        <v>107</v>
      </c>
      <c r="C72">
        <v>4</v>
      </c>
      <c r="D72" t="s">
        <v>70</v>
      </c>
      <c r="E72" t="s">
        <v>13</v>
      </c>
      <c r="F72">
        <v>3000</v>
      </c>
      <c r="G72">
        <v>1516</v>
      </c>
      <c r="H72" t="s">
        <v>140</v>
      </c>
      <c r="I72" s="26" t="s">
        <v>171</v>
      </c>
      <c r="K72">
        <v>466</v>
      </c>
      <c r="L72" t="s">
        <v>162</v>
      </c>
      <c r="M72" t="s">
        <v>161</v>
      </c>
      <c r="N72" t="str">
        <f t="shared" si="3"/>
        <v>M</v>
      </c>
      <c r="O72">
        <f t="shared" si="2"/>
        <v>7.1041666666666675E-3</v>
      </c>
    </row>
    <row r="73" spans="1:16" x14ac:dyDescent="0.25">
      <c r="A73" s="26">
        <v>2</v>
      </c>
      <c r="B73" t="s">
        <v>107</v>
      </c>
      <c r="C73">
        <v>4</v>
      </c>
      <c r="D73" t="s">
        <v>70</v>
      </c>
      <c r="E73" t="s">
        <v>13</v>
      </c>
      <c r="F73">
        <v>3000</v>
      </c>
      <c r="G73">
        <v>1729</v>
      </c>
      <c r="H73" t="s">
        <v>135</v>
      </c>
      <c r="I73" s="26" t="s">
        <v>170</v>
      </c>
      <c r="K73">
        <v>408</v>
      </c>
      <c r="L73" t="s">
        <v>162</v>
      </c>
      <c r="M73" t="s">
        <v>161</v>
      </c>
      <c r="N73" t="str">
        <f t="shared" si="3"/>
        <v>M</v>
      </c>
      <c r="O73">
        <f t="shared" si="2"/>
        <v>7.2013888888888882E-3</v>
      </c>
    </row>
    <row r="74" spans="1:16" x14ac:dyDescent="0.25">
      <c r="A74" s="26">
        <v>2</v>
      </c>
      <c r="B74" t="s">
        <v>107</v>
      </c>
      <c r="C74">
        <v>4</v>
      </c>
      <c r="D74" t="s">
        <v>75</v>
      </c>
      <c r="E74" t="s">
        <v>13</v>
      </c>
      <c r="F74">
        <v>100</v>
      </c>
      <c r="G74">
        <v>3149</v>
      </c>
      <c r="H74" t="s">
        <v>143</v>
      </c>
      <c r="I74" s="26">
        <v>12.38</v>
      </c>
      <c r="J74">
        <v>-1.7</v>
      </c>
      <c r="K74">
        <v>285</v>
      </c>
      <c r="M74" t="s">
        <v>159</v>
      </c>
      <c r="N74" t="str">
        <f t="shared" si="3"/>
        <v>M</v>
      </c>
      <c r="O74">
        <f t="shared" si="2"/>
        <v>12.38</v>
      </c>
    </row>
    <row r="75" spans="1:16" x14ac:dyDescent="0.25">
      <c r="A75" s="26">
        <v>2</v>
      </c>
      <c r="B75" t="s">
        <v>107</v>
      </c>
      <c r="C75">
        <v>4</v>
      </c>
      <c r="D75" t="s">
        <v>75</v>
      </c>
      <c r="E75" t="s">
        <v>13</v>
      </c>
      <c r="F75">
        <v>100</v>
      </c>
      <c r="G75">
        <v>4023</v>
      </c>
      <c r="H75" t="s">
        <v>169</v>
      </c>
      <c r="I75" s="26">
        <v>15.87</v>
      </c>
      <c r="K75">
        <v>154</v>
      </c>
      <c r="M75" t="s">
        <v>159</v>
      </c>
      <c r="N75" t="str">
        <f t="shared" si="3"/>
        <v>M</v>
      </c>
      <c r="O75">
        <f t="shared" ref="O75:O138" si="4">IF(OR(I75="DNS",I75="NM"),0,IF(I75=N(I75),I75,LEFT(I75,LEN(I75)-1)))+0</f>
        <v>15.87</v>
      </c>
    </row>
    <row r="76" spans="1:16" x14ac:dyDescent="0.25">
      <c r="A76" s="26">
        <v>2</v>
      </c>
      <c r="B76" t="s">
        <v>107</v>
      </c>
      <c r="C76">
        <v>4</v>
      </c>
      <c r="D76" t="s">
        <v>75</v>
      </c>
      <c r="E76" t="s">
        <v>13</v>
      </c>
      <c r="F76">
        <v>200</v>
      </c>
      <c r="G76">
        <v>1602</v>
      </c>
      <c r="H76" t="s">
        <v>145</v>
      </c>
      <c r="I76" s="26">
        <v>26.01</v>
      </c>
      <c r="J76">
        <v>1.1000000000000001</v>
      </c>
      <c r="K76">
        <v>255</v>
      </c>
      <c r="M76" t="s">
        <v>161</v>
      </c>
      <c r="N76" t="str">
        <f t="shared" si="3"/>
        <v>M</v>
      </c>
      <c r="O76">
        <f t="shared" si="4"/>
        <v>26.01</v>
      </c>
    </row>
    <row r="77" spans="1:16" x14ac:dyDescent="0.25">
      <c r="A77" s="26">
        <v>2</v>
      </c>
      <c r="B77" t="s">
        <v>107</v>
      </c>
      <c r="C77">
        <v>4</v>
      </c>
      <c r="D77" t="s">
        <v>75</v>
      </c>
      <c r="E77" t="s">
        <v>13</v>
      </c>
      <c r="F77">
        <v>200</v>
      </c>
      <c r="G77">
        <v>1253</v>
      </c>
      <c r="H77" t="s">
        <v>150</v>
      </c>
      <c r="I77" s="26">
        <v>31.39</v>
      </c>
      <c r="J77">
        <v>0</v>
      </c>
      <c r="K77">
        <v>161</v>
      </c>
      <c r="M77" t="s">
        <v>161</v>
      </c>
      <c r="N77" t="str">
        <f t="shared" si="3"/>
        <v>M</v>
      </c>
      <c r="O77">
        <f t="shared" si="4"/>
        <v>31.39</v>
      </c>
    </row>
    <row r="78" spans="1:16" x14ac:dyDescent="0.25">
      <c r="A78" s="26">
        <v>2</v>
      </c>
      <c r="B78" t="s">
        <v>107</v>
      </c>
      <c r="C78">
        <v>4</v>
      </c>
      <c r="D78" t="s">
        <v>75</v>
      </c>
      <c r="E78" t="s">
        <v>13</v>
      </c>
      <c r="F78">
        <v>800</v>
      </c>
      <c r="G78">
        <v>1602</v>
      </c>
      <c r="H78" t="s">
        <v>145</v>
      </c>
      <c r="I78" s="26" t="s">
        <v>89</v>
      </c>
      <c r="K78">
        <v>287</v>
      </c>
      <c r="M78" t="s">
        <v>161</v>
      </c>
      <c r="N78" t="str">
        <f t="shared" si="3"/>
        <v>M</v>
      </c>
      <c r="O78">
        <f t="shared" si="4"/>
        <v>1.5798611111111111E-3</v>
      </c>
    </row>
    <row r="79" spans="1:16" x14ac:dyDescent="0.25">
      <c r="A79" s="26">
        <v>2</v>
      </c>
      <c r="B79" t="s">
        <v>107</v>
      </c>
      <c r="C79">
        <v>4</v>
      </c>
      <c r="D79" t="s">
        <v>75</v>
      </c>
      <c r="E79" t="s">
        <v>13</v>
      </c>
      <c r="F79">
        <v>800</v>
      </c>
      <c r="G79">
        <v>2085</v>
      </c>
      <c r="H79" t="s">
        <v>144</v>
      </c>
      <c r="I79" s="26" t="s">
        <v>300</v>
      </c>
      <c r="K79">
        <v>100</v>
      </c>
      <c r="M79" t="s">
        <v>161</v>
      </c>
      <c r="N79" t="str">
        <f t="shared" si="3"/>
        <v>M</v>
      </c>
      <c r="O79">
        <f t="shared" si="4"/>
        <v>1.5624999999999999E-3</v>
      </c>
      <c r="P79" t="s">
        <v>379</v>
      </c>
    </row>
    <row r="80" spans="1:16" x14ac:dyDescent="0.25">
      <c r="A80" s="26">
        <v>2</v>
      </c>
      <c r="B80" t="s">
        <v>107</v>
      </c>
      <c r="C80">
        <v>4</v>
      </c>
      <c r="D80" t="s">
        <v>75</v>
      </c>
      <c r="E80" t="s">
        <v>13</v>
      </c>
      <c r="F80">
        <v>3000</v>
      </c>
      <c r="G80">
        <v>1253</v>
      </c>
      <c r="H80" t="s">
        <v>150</v>
      </c>
      <c r="I80" s="26" t="s">
        <v>168</v>
      </c>
      <c r="K80">
        <v>287</v>
      </c>
      <c r="L80" t="s">
        <v>162</v>
      </c>
      <c r="M80" t="s">
        <v>161</v>
      </c>
      <c r="N80" t="str">
        <f t="shared" si="3"/>
        <v>M</v>
      </c>
      <c r="O80">
        <f t="shared" si="4"/>
        <v>7.292824074074074E-3</v>
      </c>
    </row>
    <row r="81" spans="1:15" x14ac:dyDescent="0.25">
      <c r="A81" s="26">
        <v>2</v>
      </c>
      <c r="B81" t="s">
        <v>107</v>
      </c>
      <c r="C81">
        <v>4</v>
      </c>
      <c r="D81" t="s">
        <v>75</v>
      </c>
      <c r="E81" t="s">
        <v>13</v>
      </c>
      <c r="F81">
        <v>3000</v>
      </c>
      <c r="G81">
        <v>2085</v>
      </c>
      <c r="H81" t="s">
        <v>144</v>
      </c>
      <c r="I81" s="26" t="s">
        <v>131</v>
      </c>
      <c r="K81">
        <v>218</v>
      </c>
      <c r="L81" t="s">
        <v>162</v>
      </c>
      <c r="M81" t="s">
        <v>161</v>
      </c>
      <c r="N81" t="str">
        <f t="shared" si="3"/>
        <v>M</v>
      </c>
      <c r="O81">
        <f t="shared" si="4"/>
        <v>7.8599537037037041E-3</v>
      </c>
    </row>
    <row r="82" spans="1:15" x14ac:dyDescent="0.25">
      <c r="A82" s="26">
        <v>2</v>
      </c>
      <c r="B82" t="s">
        <v>107</v>
      </c>
      <c r="C82">
        <v>4</v>
      </c>
      <c r="D82" t="s">
        <v>75</v>
      </c>
      <c r="E82" t="s">
        <v>27</v>
      </c>
      <c r="G82">
        <v>1602</v>
      </c>
      <c r="H82" t="s">
        <v>145</v>
      </c>
      <c r="I82" s="26" t="s">
        <v>167</v>
      </c>
      <c r="K82">
        <v>212</v>
      </c>
      <c r="M82" t="s">
        <v>161</v>
      </c>
      <c r="N82" t="str">
        <f t="shared" si="3"/>
        <v>M</v>
      </c>
      <c r="O82">
        <f t="shared" si="4"/>
        <v>9.83</v>
      </c>
    </row>
    <row r="83" spans="1:15" x14ac:dyDescent="0.25">
      <c r="A83" s="26">
        <v>2</v>
      </c>
      <c r="B83" t="s">
        <v>107</v>
      </c>
      <c r="C83">
        <v>4</v>
      </c>
      <c r="D83" t="s">
        <v>75</v>
      </c>
      <c r="E83" t="s">
        <v>27</v>
      </c>
      <c r="G83">
        <v>1253</v>
      </c>
      <c r="H83" t="s">
        <v>150</v>
      </c>
      <c r="I83" s="26" t="s">
        <v>79</v>
      </c>
      <c r="K83">
        <v>175</v>
      </c>
      <c r="M83" t="s">
        <v>161</v>
      </c>
      <c r="N83" t="str">
        <f t="shared" si="3"/>
        <v>M</v>
      </c>
      <c r="O83">
        <f t="shared" si="4"/>
        <v>8.77</v>
      </c>
    </row>
    <row r="84" spans="1:15" x14ac:dyDescent="0.25">
      <c r="A84" s="26">
        <v>2</v>
      </c>
      <c r="B84" t="s">
        <v>107</v>
      </c>
      <c r="C84">
        <v>4</v>
      </c>
      <c r="D84" t="s">
        <v>75</v>
      </c>
      <c r="E84" t="s">
        <v>18</v>
      </c>
      <c r="G84">
        <v>3149</v>
      </c>
      <c r="H84" t="s">
        <v>143</v>
      </c>
      <c r="I84" s="26" t="s">
        <v>166</v>
      </c>
      <c r="K84">
        <v>406</v>
      </c>
      <c r="L84" t="s">
        <v>72</v>
      </c>
      <c r="M84" t="s">
        <v>159</v>
      </c>
      <c r="N84" t="str">
        <f t="shared" si="3"/>
        <v>M</v>
      </c>
      <c r="O84">
        <f t="shared" si="4"/>
        <v>37.700000000000003</v>
      </c>
    </row>
    <row r="85" spans="1:15" x14ac:dyDescent="0.25">
      <c r="A85" s="26">
        <v>2</v>
      </c>
      <c r="B85" t="s">
        <v>107</v>
      </c>
      <c r="C85">
        <v>4</v>
      </c>
      <c r="D85" t="s">
        <v>75</v>
      </c>
      <c r="E85" t="s">
        <v>22</v>
      </c>
      <c r="G85">
        <v>1602</v>
      </c>
      <c r="H85" t="s">
        <v>145</v>
      </c>
      <c r="I85" s="26" t="s">
        <v>165</v>
      </c>
      <c r="K85">
        <v>229</v>
      </c>
      <c r="L85" t="s">
        <v>74</v>
      </c>
      <c r="M85" t="s">
        <v>161</v>
      </c>
      <c r="N85" t="str">
        <f t="shared" si="3"/>
        <v>M</v>
      </c>
      <c r="O85">
        <f t="shared" si="4"/>
        <v>7.06</v>
      </c>
    </row>
    <row r="86" spans="1:15" x14ac:dyDescent="0.25">
      <c r="A86" s="26">
        <v>2</v>
      </c>
      <c r="B86" t="s">
        <v>107</v>
      </c>
      <c r="C86">
        <v>4</v>
      </c>
      <c r="D86" t="s">
        <v>75</v>
      </c>
      <c r="E86" t="s">
        <v>19</v>
      </c>
      <c r="G86">
        <v>3149</v>
      </c>
      <c r="H86" t="s">
        <v>143</v>
      </c>
      <c r="I86" s="26" t="s">
        <v>164</v>
      </c>
      <c r="K86">
        <v>362</v>
      </c>
      <c r="L86" t="s">
        <v>73</v>
      </c>
      <c r="M86" t="s">
        <v>159</v>
      </c>
      <c r="N86" t="str">
        <f t="shared" si="3"/>
        <v>M</v>
      </c>
      <c r="O86">
        <f t="shared" si="4"/>
        <v>27.87</v>
      </c>
    </row>
    <row r="87" spans="1:15" x14ac:dyDescent="0.25">
      <c r="A87" s="26">
        <v>3</v>
      </c>
      <c r="B87" t="s">
        <v>107</v>
      </c>
      <c r="C87">
        <v>4</v>
      </c>
      <c r="D87" t="s">
        <v>46</v>
      </c>
      <c r="E87" t="s">
        <v>13</v>
      </c>
      <c r="F87">
        <v>100</v>
      </c>
      <c r="G87">
        <v>3135</v>
      </c>
      <c r="H87" t="s">
        <v>108</v>
      </c>
      <c r="I87" s="26">
        <v>16.739999999999998</v>
      </c>
      <c r="J87">
        <v>0</v>
      </c>
      <c r="K87">
        <v>404</v>
      </c>
      <c r="M87" t="s">
        <v>206</v>
      </c>
      <c r="N87" t="str">
        <f t="shared" si="3"/>
        <v>F</v>
      </c>
      <c r="O87">
        <f t="shared" si="4"/>
        <v>16.739999999999998</v>
      </c>
    </row>
    <row r="88" spans="1:15" x14ac:dyDescent="0.25">
      <c r="A88" s="26">
        <v>3</v>
      </c>
      <c r="B88" t="s">
        <v>107</v>
      </c>
      <c r="C88">
        <v>4</v>
      </c>
      <c r="D88" t="s">
        <v>46</v>
      </c>
      <c r="E88" t="s">
        <v>13</v>
      </c>
      <c r="F88">
        <v>1500</v>
      </c>
      <c r="G88">
        <v>1940</v>
      </c>
      <c r="H88" t="s">
        <v>110</v>
      </c>
      <c r="I88" s="26" t="s">
        <v>223</v>
      </c>
      <c r="K88">
        <v>189</v>
      </c>
      <c r="M88" t="s">
        <v>206</v>
      </c>
      <c r="N88" t="str">
        <f t="shared" si="3"/>
        <v>F</v>
      </c>
      <c r="O88">
        <f t="shared" si="4"/>
        <v>5.9363425925925929E-3</v>
      </c>
    </row>
    <row r="89" spans="1:15" x14ac:dyDescent="0.25">
      <c r="A89" s="26">
        <v>3</v>
      </c>
      <c r="B89" t="s">
        <v>107</v>
      </c>
      <c r="C89">
        <v>4</v>
      </c>
      <c r="D89" t="s">
        <v>46</v>
      </c>
      <c r="E89" t="s">
        <v>13</v>
      </c>
      <c r="F89">
        <v>1500</v>
      </c>
      <c r="G89">
        <v>1726</v>
      </c>
      <c r="H89" t="s">
        <v>185</v>
      </c>
      <c r="I89" s="26" t="s">
        <v>222</v>
      </c>
      <c r="K89">
        <v>139</v>
      </c>
      <c r="M89" t="s">
        <v>206</v>
      </c>
      <c r="N89" t="str">
        <f t="shared" si="3"/>
        <v>F</v>
      </c>
      <c r="O89">
        <f t="shared" si="4"/>
        <v>6.2928240740740748E-3</v>
      </c>
    </row>
    <row r="90" spans="1:15" x14ac:dyDescent="0.25">
      <c r="A90" s="26">
        <v>3</v>
      </c>
      <c r="B90" t="s">
        <v>107</v>
      </c>
      <c r="C90">
        <v>4</v>
      </c>
      <c r="D90" t="s">
        <v>46</v>
      </c>
      <c r="E90" t="s">
        <v>15</v>
      </c>
      <c r="F90">
        <v>80</v>
      </c>
      <c r="G90">
        <v>3136</v>
      </c>
      <c r="H90" t="s">
        <v>109</v>
      </c>
      <c r="I90" s="26">
        <v>19.29</v>
      </c>
      <c r="K90">
        <v>0</v>
      </c>
      <c r="L90" t="s">
        <v>21</v>
      </c>
      <c r="M90" t="s">
        <v>206</v>
      </c>
      <c r="N90" t="str">
        <f t="shared" si="3"/>
        <v>F</v>
      </c>
      <c r="O90">
        <f t="shared" si="4"/>
        <v>19.29</v>
      </c>
    </row>
    <row r="91" spans="1:15" x14ac:dyDescent="0.25">
      <c r="A91" s="26">
        <v>3</v>
      </c>
      <c r="B91" t="s">
        <v>107</v>
      </c>
      <c r="C91">
        <v>4</v>
      </c>
      <c r="D91" t="s">
        <v>46</v>
      </c>
      <c r="E91" t="s">
        <v>17</v>
      </c>
      <c r="G91">
        <v>3136</v>
      </c>
      <c r="H91" t="s">
        <v>109</v>
      </c>
      <c r="I91" s="26" t="s">
        <v>87</v>
      </c>
      <c r="K91">
        <v>293</v>
      </c>
      <c r="M91" t="s">
        <v>206</v>
      </c>
      <c r="N91" t="str">
        <f t="shared" si="3"/>
        <v>F</v>
      </c>
      <c r="O91">
        <f t="shared" si="4"/>
        <v>3.3</v>
      </c>
    </row>
    <row r="92" spans="1:15" x14ac:dyDescent="0.25">
      <c r="A92" s="26">
        <v>3</v>
      </c>
      <c r="B92" t="s">
        <v>107</v>
      </c>
      <c r="C92">
        <v>4</v>
      </c>
      <c r="D92" t="s">
        <v>46</v>
      </c>
      <c r="E92" t="s">
        <v>17</v>
      </c>
      <c r="G92">
        <v>3135</v>
      </c>
      <c r="H92" t="s">
        <v>108</v>
      </c>
      <c r="I92" s="26" t="s">
        <v>221</v>
      </c>
      <c r="K92">
        <v>285</v>
      </c>
      <c r="M92" t="s">
        <v>206</v>
      </c>
      <c r="N92" t="str">
        <f t="shared" si="3"/>
        <v>F</v>
      </c>
      <c r="O92">
        <f t="shared" si="4"/>
        <v>3.01</v>
      </c>
    </row>
    <row r="93" spans="1:15" x14ac:dyDescent="0.25">
      <c r="A93" s="26">
        <v>3</v>
      </c>
      <c r="B93" t="s">
        <v>107</v>
      </c>
      <c r="C93">
        <v>4</v>
      </c>
      <c r="D93" t="s">
        <v>46</v>
      </c>
      <c r="E93" t="s">
        <v>33</v>
      </c>
      <c r="G93">
        <v>3136</v>
      </c>
      <c r="H93" t="s">
        <v>109</v>
      </c>
      <c r="I93" s="26" t="s">
        <v>220</v>
      </c>
      <c r="K93">
        <v>374</v>
      </c>
      <c r="M93" t="s">
        <v>206</v>
      </c>
      <c r="N93" t="str">
        <f t="shared" si="3"/>
        <v>F</v>
      </c>
      <c r="O93">
        <f t="shared" si="4"/>
        <v>2.25</v>
      </c>
    </row>
    <row r="94" spans="1:15" x14ac:dyDescent="0.25">
      <c r="A94" s="26">
        <v>3</v>
      </c>
      <c r="B94" t="s">
        <v>107</v>
      </c>
      <c r="C94">
        <v>4</v>
      </c>
      <c r="D94" t="s">
        <v>46</v>
      </c>
      <c r="E94" t="s">
        <v>18</v>
      </c>
      <c r="G94">
        <v>3135</v>
      </c>
      <c r="H94" t="s">
        <v>108</v>
      </c>
      <c r="I94" s="26" t="s">
        <v>175</v>
      </c>
      <c r="K94">
        <v>382</v>
      </c>
      <c r="L94" t="s">
        <v>34</v>
      </c>
      <c r="M94" t="s">
        <v>206</v>
      </c>
      <c r="N94" t="str">
        <f t="shared" si="3"/>
        <v>F</v>
      </c>
      <c r="O94">
        <f t="shared" si="4"/>
        <v>15.98</v>
      </c>
    </row>
    <row r="95" spans="1:15" x14ac:dyDescent="0.25">
      <c r="A95" s="26">
        <v>3</v>
      </c>
      <c r="B95" t="s">
        <v>107</v>
      </c>
      <c r="C95">
        <v>4</v>
      </c>
      <c r="D95" t="s">
        <v>46</v>
      </c>
      <c r="E95" t="s">
        <v>18</v>
      </c>
      <c r="G95">
        <v>3136</v>
      </c>
      <c r="H95" t="s">
        <v>109</v>
      </c>
      <c r="I95" s="26" t="s">
        <v>66</v>
      </c>
      <c r="K95">
        <v>339</v>
      </c>
      <c r="L95" t="s">
        <v>34</v>
      </c>
      <c r="M95" t="s">
        <v>206</v>
      </c>
      <c r="N95" t="str">
        <f t="shared" si="3"/>
        <v>F</v>
      </c>
      <c r="O95">
        <f t="shared" si="4"/>
        <v>15.41</v>
      </c>
    </row>
    <row r="96" spans="1:15" x14ac:dyDescent="0.25">
      <c r="A96" s="26">
        <v>3</v>
      </c>
      <c r="B96" t="s">
        <v>107</v>
      </c>
      <c r="C96">
        <v>4</v>
      </c>
      <c r="D96" t="s">
        <v>46</v>
      </c>
      <c r="E96" t="s">
        <v>18</v>
      </c>
      <c r="G96">
        <v>1271</v>
      </c>
      <c r="H96" t="s">
        <v>112</v>
      </c>
      <c r="I96" s="26" t="s">
        <v>99</v>
      </c>
      <c r="K96">
        <v>236</v>
      </c>
      <c r="L96" t="s">
        <v>34</v>
      </c>
      <c r="M96" t="s">
        <v>206</v>
      </c>
      <c r="N96" t="str">
        <f t="shared" si="3"/>
        <v>F</v>
      </c>
      <c r="O96">
        <f t="shared" si="4"/>
        <v>12.01</v>
      </c>
    </row>
    <row r="97" spans="1:15" x14ac:dyDescent="0.25">
      <c r="A97" s="26">
        <v>3</v>
      </c>
      <c r="B97" t="s">
        <v>107</v>
      </c>
      <c r="C97">
        <v>4</v>
      </c>
      <c r="D97" t="s">
        <v>46</v>
      </c>
      <c r="E97" t="s">
        <v>19</v>
      </c>
      <c r="G97">
        <v>3136</v>
      </c>
      <c r="H97" t="s">
        <v>109</v>
      </c>
      <c r="I97" s="26" t="s">
        <v>106</v>
      </c>
      <c r="K97">
        <v>425</v>
      </c>
      <c r="L97" t="s">
        <v>20</v>
      </c>
      <c r="M97" t="s">
        <v>206</v>
      </c>
      <c r="N97" t="str">
        <f t="shared" si="3"/>
        <v>F</v>
      </c>
      <c r="O97">
        <f t="shared" si="4"/>
        <v>21.73</v>
      </c>
    </row>
    <row r="98" spans="1:15" x14ac:dyDescent="0.25">
      <c r="A98" s="26">
        <v>3</v>
      </c>
      <c r="B98" t="s">
        <v>107</v>
      </c>
      <c r="C98">
        <v>4</v>
      </c>
      <c r="D98" t="s">
        <v>46</v>
      </c>
      <c r="E98" t="s">
        <v>19</v>
      </c>
      <c r="G98">
        <v>3135</v>
      </c>
      <c r="H98" t="s">
        <v>108</v>
      </c>
      <c r="I98" s="26" t="s">
        <v>200</v>
      </c>
      <c r="K98">
        <v>408</v>
      </c>
      <c r="L98" t="s">
        <v>20</v>
      </c>
      <c r="M98" t="s">
        <v>206</v>
      </c>
      <c r="N98" t="str">
        <f t="shared" si="3"/>
        <v>F</v>
      </c>
      <c r="O98">
        <f t="shared" si="4"/>
        <v>17.82</v>
      </c>
    </row>
    <row r="99" spans="1:15" x14ac:dyDescent="0.25">
      <c r="A99" s="26">
        <v>3</v>
      </c>
      <c r="B99" t="s">
        <v>107</v>
      </c>
      <c r="C99">
        <v>4</v>
      </c>
      <c r="D99" t="s">
        <v>50</v>
      </c>
      <c r="E99" t="s">
        <v>13</v>
      </c>
      <c r="F99">
        <v>100</v>
      </c>
      <c r="G99">
        <v>2541</v>
      </c>
      <c r="H99" t="s">
        <v>121</v>
      </c>
      <c r="I99" s="26">
        <v>15.65</v>
      </c>
      <c r="J99">
        <v>-1.5</v>
      </c>
      <c r="K99">
        <v>188</v>
      </c>
      <c r="M99" t="s">
        <v>206</v>
      </c>
      <c r="N99" t="str">
        <f t="shared" si="3"/>
        <v>F</v>
      </c>
      <c r="O99">
        <f t="shared" si="4"/>
        <v>15.65</v>
      </c>
    </row>
    <row r="100" spans="1:15" x14ac:dyDescent="0.25">
      <c r="A100" s="26">
        <v>3</v>
      </c>
      <c r="B100" t="s">
        <v>107</v>
      </c>
      <c r="C100">
        <v>4</v>
      </c>
      <c r="D100" t="s">
        <v>50</v>
      </c>
      <c r="E100" t="s">
        <v>17</v>
      </c>
      <c r="G100">
        <v>2541</v>
      </c>
      <c r="H100" t="s">
        <v>121</v>
      </c>
      <c r="I100" s="26" t="s">
        <v>40</v>
      </c>
      <c r="K100">
        <v>175</v>
      </c>
      <c r="M100" t="s">
        <v>206</v>
      </c>
      <c r="N100" t="str">
        <f t="shared" si="3"/>
        <v>F</v>
      </c>
      <c r="O100">
        <f t="shared" si="4"/>
        <v>3.4</v>
      </c>
    </row>
    <row r="101" spans="1:15" x14ac:dyDescent="0.25">
      <c r="A101" s="26">
        <v>3</v>
      </c>
      <c r="B101" t="s">
        <v>107</v>
      </c>
      <c r="C101">
        <v>4</v>
      </c>
      <c r="D101" t="s">
        <v>50</v>
      </c>
      <c r="E101" t="s">
        <v>18</v>
      </c>
      <c r="G101">
        <v>2541</v>
      </c>
      <c r="H101" t="s">
        <v>121</v>
      </c>
      <c r="I101" s="26" t="s">
        <v>218</v>
      </c>
      <c r="K101">
        <v>167</v>
      </c>
      <c r="L101" t="s">
        <v>44</v>
      </c>
      <c r="M101" t="s">
        <v>206</v>
      </c>
      <c r="N101" t="str">
        <f t="shared" si="3"/>
        <v>F</v>
      </c>
      <c r="O101">
        <f t="shared" si="4"/>
        <v>11.86</v>
      </c>
    </row>
    <row r="102" spans="1:15" x14ac:dyDescent="0.25">
      <c r="A102" s="26">
        <v>3</v>
      </c>
      <c r="B102" t="s">
        <v>107</v>
      </c>
      <c r="C102">
        <v>4</v>
      </c>
      <c r="D102" t="s">
        <v>50</v>
      </c>
      <c r="E102" t="s">
        <v>19</v>
      </c>
      <c r="G102">
        <v>2541</v>
      </c>
      <c r="H102" t="s">
        <v>121</v>
      </c>
      <c r="I102" s="26" t="s">
        <v>30</v>
      </c>
      <c r="K102">
        <v>0</v>
      </c>
      <c r="L102" t="s">
        <v>20</v>
      </c>
      <c r="M102" t="s">
        <v>206</v>
      </c>
      <c r="N102" t="str">
        <f t="shared" si="3"/>
        <v>F</v>
      </c>
      <c r="O102">
        <f t="shared" si="4"/>
        <v>0</v>
      </c>
    </row>
    <row r="103" spans="1:15" x14ac:dyDescent="0.25">
      <c r="A103" s="26">
        <v>3</v>
      </c>
      <c r="B103" t="s">
        <v>107</v>
      </c>
      <c r="C103">
        <v>4</v>
      </c>
      <c r="D103" t="s">
        <v>54</v>
      </c>
      <c r="E103" t="s">
        <v>31</v>
      </c>
      <c r="G103">
        <v>3998</v>
      </c>
      <c r="H103" t="s">
        <v>476</v>
      </c>
      <c r="I103" s="26" t="s">
        <v>217</v>
      </c>
      <c r="K103">
        <v>439</v>
      </c>
      <c r="L103" t="s">
        <v>23</v>
      </c>
      <c r="M103" t="s">
        <v>24</v>
      </c>
      <c r="N103" t="str">
        <f t="shared" si="3"/>
        <v>M</v>
      </c>
      <c r="O103">
        <f t="shared" si="4"/>
        <v>35.46</v>
      </c>
    </row>
    <row r="104" spans="1:15" x14ac:dyDescent="0.25">
      <c r="A104" s="26">
        <v>3</v>
      </c>
      <c r="B104" t="s">
        <v>107</v>
      </c>
      <c r="C104">
        <v>4</v>
      </c>
      <c r="D104" t="s">
        <v>70</v>
      </c>
      <c r="E104" t="s">
        <v>13</v>
      </c>
      <c r="F104">
        <v>1500</v>
      </c>
      <c r="G104">
        <v>1230</v>
      </c>
      <c r="H104" t="s">
        <v>136</v>
      </c>
      <c r="I104" s="26" t="s">
        <v>215</v>
      </c>
      <c r="K104">
        <v>517</v>
      </c>
      <c r="M104" t="s">
        <v>206</v>
      </c>
      <c r="N104" t="str">
        <f t="shared" si="3"/>
        <v>M</v>
      </c>
      <c r="O104">
        <f t="shared" si="4"/>
        <v>3.0787037037037037E-3</v>
      </c>
    </row>
    <row r="105" spans="1:15" x14ac:dyDescent="0.25">
      <c r="A105" s="26">
        <v>3</v>
      </c>
      <c r="B105" t="s">
        <v>107</v>
      </c>
      <c r="C105">
        <v>4</v>
      </c>
      <c r="D105" t="s">
        <v>70</v>
      </c>
      <c r="E105" t="s">
        <v>13</v>
      </c>
      <c r="F105">
        <v>1500</v>
      </c>
      <c r="G105">
        <v>2207</v>
      </c>
      <c r="H105" t="s">
        <v>214</v>
      </c>
      <c r="I105" s="26" t="s">
        <v>213</v>
      </c>
      <c r="K105">
        <v>250</v>
      </c>
      <c r="M105" t="s">
        <v>206</v>
      </c>
      <c r="N105" t="str">
        <f t="shared" si="3"/>
        <v>M</v>
      </c>
      <c r="O105">
        <f t="shared" si="4"/>
        <v>3.5879629629629629E-3</v>
      </c>
    </row>
    <row r="106" spans="1:15" x14ac:dyDescent="0.25">
      <c r="A106" s="26">
        <v>3</v>
      </c>
      <c r="B106" t="s">
        <v>107</v>
      </c>
      <c r="C106">
        <v>4</v>
      </c>
      <c r="D106" t="s">
        <v>75</v>
      </c>
      <c r="E106" t="s">
        <v>13</v>
      </c>
      <c r="F106">
        <v>100</v>
      </c>
      <c r="G106">
        <v>1602</v>
      </c>
      <c r="H106" t="s">
        <v>145</v>
      </c>
      <c r="I106" s="26">
        <v>12.83</v>
      </c>
      <c r="K106">
        <v>243</v>
      </c>
      <c r="M106" t="s">
        <v>206</v>
      </c>
      <c r="N106" t="str">
        <f t="shared" si="3"/>
        <v>M</v>
      </c>
      <c r="O106">
        <f t="shared" si="4"/>
        <v>12.83</v>
      </c>
    </row>
    <row r="107" spans="1:15" x14ac:dyDescent="0.25">
      <c r="A107" s="26">
        <v>3</v>
      </c>
      <c r="B107" t="s">
        <v>107</v>
      </c>
      <c r="C107">
        <v>4</v>
      </c>
      <c r="D107" t="s">
        <v>75</v>
      </c>
      <c r="E107" t="s">
        <v>13</v>
      </c>
      <c r="F107">
        <v>200</v>
      </c>
      <c r="G107">
        <v>3149</v>
      </c>
      <c r="H107" t="s">
        <v>143</v>
      </c>
      <c r="I107" s="26">
        <v>25.53</v>
      </c>
      <c r="J107">
        <v>-3.2</v>
      </c>
      <c r="K107">
        <v>277</v>
      </c>
      <c r="M107" t="s">
        <v>24</v>
      </c>
      <c r="N107" t="str">
        <f t="shared" si="3"/>
        <v>M</v>
      </c>
      <c r="O107">
        <f t="shared" si="4"/>
        <v>25.53</v>
      </c>
    </row>
    <row r="108" spans="1:15" x14ac:dyDescent="0.25">
      <c r="A108" s="26">
        <v>3</v>
      </c>
      <c r="B108" t="s">
        <v>107</v>
      </c>
      <c r="C108">
        <v>4</v>
      </c>
      <c r="D108" t="s">
        <v>75</v>
      </c>
      <c r="E108" t="s">
        <v>13</v>
      </c>
      <c r="F108">
        <v>400</v>
      </c>
      <c r="G108">
        <v>1602</v>
      </c>
      <c r="H108" t="s">
        <v>145</v>
      </c>
      <c r="I108" s="26" t="s">
        <v>32</v>
      </c>
      <c r="K108">
        <v>0</v>
      </c>
      <c r="M108" t="s">
        <v>206</v>
      </c>
      <c r="N108" t="str">
        <f t="shared" si="3"/>
        <v>M</v>
      </c>
      <c r="O108">
        <f t="shared" si="4"/>
        <v>0</v>
      </c>
    </row>
    <row r="109" spans="1:15" x14ac:dyDescent="0.25">
      <c r="A109" s="26">
        <v>3</v>
      </c>
      <c r="B109" t="s">
        <v>107</v>
      </c>
      <c r="C109">
        <v>4</v>
      </c>
      <c r="D109" t="s">
        <v>75</v>
      </c>
      <c r="E109" t="s">
        <v>13</v>
      </c>
      <c r="F109">
        <v>1500</v>
      </c>
      <c r="G109">
        <v>2466</v>
      </c>
      <c r="H109" t="s">
        <v>212</v>
      </c>
      <c r="I109" s="26" t="s">
        <v>83</v>
      </c>
      <c r="K109">
        <v>243</v>
      </c>
      <c r="M109" t="s">
        <v>206</v>
      </c>
      <c r="N109" t="str">
        <f t="shared" si="3"/>
        <v>M</v>
      </c>
      <c r="O109">
        <f t="shared" si="4"/>
        <v>3.3888888888888888E-3</v>
      </c>
    </row>
    <row r="110" spans="1:15" x14ac:dyDescent="0.25">
      <c r="A110" s="26">
        <v>3</v>
      </c>
      <c r="B110" t="s">
        <v>107</v>
      </c>
      <c r="C110">
        <v>4</v>
      </c>
      <c r="D110" t="s">
        <v>75</v>
      </c>
      <c r="E110" t="s">
        <v>13</v>
      </c>
      <c r="F110">
        <v>1500</v>
      </c>
      <c r="G110">
        <v>2085</v>
      </c>
      <c r="H110" t="s">
        <v>144</v>
      </c>
      <c r="I110" s="26" t="s">
        <v>201</v>
      </c>
      <c r="K110">
        <v>240</v>
      </c>
      <c r="M110" t="s">
        <v>206</v>
      </c>
      <c r="N110" t="str">
        <f t="shared" si="3"/>
        <v>M</v>
      </c>
      <c r="O110">
        <f t="shared" si="4"/>
        <v>3.4004629629629628E-3</v>
      </c>
    </row>
    <row r="111" spans="1:15" x14ac:dyDescent="0.25">
      <c r="A111" s="26">
        <v>3</v>
      </c>
      <c r="B111" t="s">
        <v>107</v>
      </c>
      <c r="C111">
        <v>4</v>
      </c>
      <c r="D111" t="s">
        <v>75</v>
      </c>
      <c r="E111" t="s">
        <v>25</v>
      </c>
      <c r="F111">
        <v>1600</v>
      </c>
      <c r="H111" t="s">
        <v>127</v>
      </c>
      <c r="I111" s="53">
        <v>2.8040509259259255E-3</v>
      </c>
      <c r="K111">
        <v>299</v>
      </c>
      <c r="M111" t="s">
        <v>206</v>
      </c>
      <c r="N111" t="str">
        <f t="shared" si="3"/>
        <v>M</v>
      </c>
      <c r="O111">
        <f t="shared" si="4"/>
        <v>2.8040509259259255E-3</v>
      </c>
    </row>
    <row r="112" spans="1:15" x14ac:dyDescent="0.25">
      <c r="A112" s="26">
        <v>3</v>
      </c>
      <c r="B112" t="s">
        <v>107</v>
      </c>
      <c r="C112">
        <v>4</v>
      </c>
      <c r="D112" t="s">
        <v>75</v>
      </c>
      <c r="E112" t="s">
        <v>17</v>
      </c>
      <c r="G112">
        <v>1602</v>
      </c>
      <c r="H112" t="s">
        <v>145</v>
      </c>
      <c r="I112" s="26" t="s">
        <v>211</v>
      </c>
      <c r="K112">
        <v>220</v>
      </c>
      <c r="M112" t="s">
        <v>206</v>
      </c>
      <c r="N112" t="str">
        <f t="shared" si="3"/>
        <v>M</v>
      </c>
      <c r="O112">
        <f t="shared" si="4"/>
        <v>4.68</v>
      </c>
    </row>
    <row r="113" spans="1:15" x14ac:dyDescent="0.25">
      <c r="A113" s="26">
        <v>3</v>
      </c>
      <c r="B113" t="s">
        <v>107</v>
      </c>
      <c r="C113">
        <v>4</v>
      </c>
      <c r="D113" t="s">
        <v>75</v>
      </c>
      <c r="E113" t="s">
        <v>18</v>
      </c>
      <c r="G113">
        <v>1602</v>
      </c>
      <c r="H113" t="s">
        <v>145</v>
      </c>
      <c r="I113" s="26" t="s">
        <v>210</v>
      </c>
      <c r="K113">
        <v>267</v>
      </c>
      <c r="L113" t="s">
        <v>72</v>
      </c>
      <c r="M113" t="s">
        <v>206</v>
      </c>
      <c r="N113" t="str">
        <f t="shared" si="3"/>
        <v>M</v>
      </c>
      <c r="O113">
        <f t="shared" si="4"/>
        <v>26.13</v>
      </c>
    </row>
    <row r="114" spans="1:15" x14ac:dyDescent="0.25">
      <c r="A114" s="26">
        <v>3</v>
      </c>
      <c r="B114" t="s">
        <v>107</v>
      </c>
      <c r="C114">
        <v>4</v>
      </c>
      <c r="D114" t="s">
        <v>75</v>
      </c>
      <c r="E114" t="s">
        <v>22</v>
      </c>
      <c r="G114">
        <v>3149</v>
      </c>
      <c r="H114" t="s">
        <v>143</v>
      </c>
      <c r="I114" s="26" t="s">
        <v>36</v>
      </c>
      <c r="K114">
        <v>378</v>
      </c>
      <c r="L114" t="s">
        <v>74</v>
      </c>
      <c r="M114" t="s">
        <v>24</v>
      </c>
      <c r="N114" t="str">
        <f t="shared" si="3"/>
        <v>M</v>
      </c>
      <c r="O114">
        <f t="shared" si="4"/>
        <v>8.9700000000000006</v>
      </c>
    </row>
    <row r="115" spans="1:15" x14ac:dyDescent="0.25">
      <c r="A115" s="26">
        <v>3</v>
      </c>
      <c r="B115" t="s">
        <v>107</v>
      </c>
      <c r="C115">
        <v>4</v>
      </c>
      <c r="D115" t="s">
        <v>75</v>
      </c>
      <c r="E115" t="s">
        <v>31</v>
      </c>
      <c r="G115">
        <v>3149</v>
      </c>
      <c r="H115" t="s">
        <v>143</v>
      </c>
      <c r="I115" s="26" t="s">
        <v>209</v>
      </c>
      <c r="K115">
        <v>215</v>
      </c>
      <c r="L115" t="s">
        <v>74</v>
      </c>
      <c r="M115" t="s">
        <v>24</v>
      </c>
      <c r="N115" t="str">
        <f t="shared" si="3"/>
        <v>M</v>
      </c>
      <c r="O115">
        <f t="shared" si="4"/>
        <v>19</v>
      </c>
    </row>
    <row r="116" spans="1:15" x14ac:dyDescent="0.25">
      <c r="A116" s="26">
        <v>4</v>
      </c>
      <c r="B116" t="s">
        <v>107</v>
      </c>
      <c r="C116">
        <v>4</v>
      </c>
      <c r="D116" t="s">
        <v>46</v>
      </c>
      <c r="E116" t="s">
        <v>17</v>
      </c>
      <c r="G116">
        <v>3135</v>
      </c>
      <c r="H116" t="s">
        <v>108</v>
      </c>
      <c r="I116" s="26" t="s">
        <v>232</v>
      </c>
      <c r="K116">
        <v>327</v>
      </c>
      <c r="M116" t="s">
        <v>235</v>
      </c>
      <c r="N116" t="str">
        <f t="shared" si="3"/>
        <v>F</v>
      </c>
      <c r="O116">
        <f t="shared" si="4"/>
        <v>3.2</v>
      </c>
    </row>
    <row r="117" spans="1:15" x14ac:dyDescent="0.25">
      <c r="A117" s="26">
        <v>4</v>
      </c>
      <c r="B117" t="s">
        <v>107</v>
      </c>
      <c r="C117">
        <v>4</v>
      </c>
      <c r="D117" t="s">
        <v>46</v>
      </c>
      <c r="E117" t="s">
        <v>17</v>
      </c>
      <c r="G117">
        <v>3136</v>
      </c>
      <c r="H117" t="s">
        <v>109</v>
      </c>
      <c r="I117" s="26" t="s">
        <v>77</v>
      </c>
      <c r="K117">
        <v>295</v>
      </c>
      <c r="M117" t="s">
        <v>235</v>
      </c>
      <c r="N117" t="str">
        <f t="shared" si="3"/>
        <v>F</v>
      </c>
      <c r="O117">
        <f t="shared" si="4"/>
        <v>3.31</v>
      </c>
    </row>
    <row r="118" spans="1:15" x14ac:dyDescent="0.25">
      <c r="A118" s="26">
        <v>4</v>
      </c>
      <c r="B118" t="s">
        <v>107</v>
      </c>
      <c r="C118">
        <v>4</v>
      </c>
      <c r="D118" t="s">
        <v>46</v>
      </c>
      <c r="E118" t="s">
        <v>28</v>
      </c>
      <c r="G118">
        <v>3135</v>
      </c>
      <c r="H118" t="s">
        <v>108</v>
      </c>
      <c r="I118" s="26" t="s">
        <v>97</v>
      </c>
      <c r="K118">
        <v>347</v>
      </c>
      <c r="M118" t="s">
        <v>235</v>
      </c>
      <c r="N118" t="str">
        <f t="shared" si="3"/>
        <v>F</v>
      </c>
      <c r="O118">
        <f t="shared" si="4"/>
        <v>1.07</v>
      </c>
    </row>
    <row r="119" spans="1:15" x14ac:dyDescent="0.25">
      <c r="A119" s="26">
        <v>4</v>
      </c>
      <c r="B119" t="s">
        <v>107</v>
      </c>
      <c r="C119">
        <v>4</v>
      </c>
      <c r="D119" t="s">
        <v>46</v>
      </c>
      <c r="E119" t="s">
        <v>28</v>
      </c>
      <c r="G119">
        <v>3136</v>
      </c>
      <c r="H119" t="s">
        <v>109</v>
      </c>
      <c r="I119" s="26" t="s">
        <v>32</v>
      </c>
      <c r="K119">
        <v>0</v>
      </c>
      <c r="L119" t="s">
        <v>39</v>
      </c>
      <c r="M119" t="s">
        <v>235</v>
      </c>
      <c r="N119" t="str">
        <f t="shared" si="3"/>
        <v>F</v>
      </c>
      <c r="O119">
        <f t="shared" si="4"/>
        <v>0</v>
      </c>
    </row>
    <row r="120" spans="1:15" x14ac:dyDescent="0.25">
      <c r="A120" s="26">
        <v>4</v>
      </c>
      <c r="B120" t="s">
        <v>107</v>
      </c>
      <c r="C120">
        <v>4</v>
      </c>
      <c r="D120" t="s">
        <v>46</v>
      </c>
      <c r="E120" t="s">
        <v>22</v>
      </c>
      <c r="G120">
        <v>3135</v>
      </c>
      <c r="H120" t="s">
        <v>108</v>
      </c>
      <c r="I120" s="26" t="s">
        <v>246</v>
      </c>
      <c r="K120">
        <v>473</v>
      </c>
      <c r="L120" t="s">
        <v>23</v>
      </c>
      <c r="M120" t="s">
        <v>235</v>
      </c>
      <c r="N120" t="str">
        <f t="shared" si="3"/>
        <v>F</v>
      </c>
      <c r="O120">
        <f t="shared" si="4"/>
        <v>7.66</v>
      </c>
    </row>
    <row r="121" spans="1:15" x14ac:dyDescent="0.25">
      <c r="A121" s="26">
        <v>4</v>
      </c>
      <c r="B121" t="s">
        <v>107</v>
      </c>
      <c r="C121">
        <v>4</v>
      </c>
      <c r="D121" t="s">
        <v>46</v>
      </c>
      <c r="E121" t="s">
        <v>22</v>
      </c>
      <c r="G121">
        <v>3136</v>
      </c>
      <c r="H121" t="s">
        <v>109</v>
      </c>
      <c r="I121" s="26" t="s">
        <v>227</v>
      </c>
      <c r="K121">
        <v>468</v>
      </c>
      <c r="L121" t="s">
        <v>23</v>
      </c>
      <c r="M121" t="s">
        <v>235</v>
      </c>
      <c r="N121" t="str">
        <f t="shared" si="3"/>
        <v>F</v>
      </c>
      <c r="O121">
        <f t="shared" si="4"/>
        <v>8.3000000000000007</v>
      </c>
    </row>
    <row r="122" spans="1:15" x14ac:dyDescent="0.25">
      <c r="A122" s="26">
        <v>4</v>
      </c>
      <c r="B122" t="s">
        <v>107</v>
      </c>
      <c r="C122">
        <v>4</v>
      </c>
      <c r="D122" t="s">
        <v>46</v>
      </c>
      <c r="E122" t="s">
        <v>19</v>
      </c>
      <c r="G122">
        <v>3136</v>
      </c>
      <c r="H122" t="s">
        <v>109</v>
      </c>
      <c r="I122" s="26" t="s">
        <v>245</v>
      </c>
      <c r="K122">
        <v>403</v>
      </c>
      <c r="L122" t="s">
        <v>20</v>
      </c>
      <c r="M122" t="s">
        <v>235</v>
      </c>
      <c r="N122" t="str">
        <f t="shared" si="3"/>
        <v>F</v>
      </c>
      <c r="O122">
        <f t="shared" si="4"/>
        <v>19.100000000000001</v>
      </c>
    </row>
    <row r="123" spans="1:15" x14ac:dyDescent="0.25">
      <c r="A123" s="26">
        <v>4</v>
      </c>
      <c r="B123" t="s">
        <v>107</v>
      </c>
      <c r="C123">
        <v>4</v>
      </c>
      <c r="D123" t="s">
        <v>46</v>
      </c>
      <c r="E123" t="s">
        <v>19</v>
      </c>
      <c r="G123">
        <v>3135</v>
      </c>
      <c r="H123" t="s">
        <v>108</v>
      </c>
      <c r="I123" s="26" t="s">
        <v>226</v>
      </c>
      <c r="K123">
        <v>383</v>
      </c>
      <c r="L123" t="s">
        <v>20</v>
      </c>
      <c r="M123" t="s">
        <v>235</v>
      </c>
      <c r="N123" t="str">
        <f t="shared" si="3"/>
        <v>F</v>
      </c>
      <c r="O123">
        <f t="shared" si="4"/>
        <v>16.190000000000001</v>
      </c>
    </row>
    <row r="124" spans="1:15" x14ac:dyDescent="0.25">
      <c r="A124" s="26">
        <v>4</v>
      </c>
      <c r="B124" t="s">
        <v>107</v>
      </c>
      <c r="C124">
        <v>4</v>
      </c>
      <c r="D124" t="s">
        <v>50</v>
      </c>
      <c r="E124" t="s">
        <v>25</v>
      </c>
      <c r="F124">
        <v>400</v>
      </c>
      <c r="H124" t="s">
        <v>237</v>
      </c>
      <c r="I124" s="26">
        <v>60.74</v>
      </c>
      <c r="K124">
        <v>788</v>
      </c>
      <c r="L124" t="s">
        <v>236</v>
      </c>
      <c r="M124" t="s">
        <v>235</v>
      </c>
      <c r="N124" t="str">
        <f t="shared" si="3"/>
        <v>F</v>
      </c>
      <c r="O124">
        <f t="shared" si="4"/>
        <v>60.74</v>
      </c>
    </row>
    <row r="125" spans="1:15" x14ac:dyDescent="0.25">
      <c r="A125" s="26">
        <v>4</v>
      </c>
      <c r="B125" t="s">
        <v>107</v>
      </c>
      <c r="C125">
        <v>4</v>
      </c>
      <c r="D125" t="s">
        <v>50</v>
      </c>
      <c r="E125" t="s">
        <v>25</v>
      </c>
      <c r="F125">
        <v>800</v>
      </c>
      <c r="H125" t="s">
        <v>237</v>
      </c>
      <c r="I125" s="53">
        <v>1.8736111111111113E-3</v>
      </c>
      <c r="K125">
        <v>0</v>
      </c>
      <c r="L125" t="s">
        <v>244</v>
      </c>
      <c r="M125" t="s">
        <v>235</v>
      </c>
      <c r="N125" t="str">
        <f t="shared" si="3"/>
        <v>F</v>
      </c>
      <c r="O125">
        <f t="shared" si="4"/>
        <v>1.8736111111111113E-3</v>
      </c>
    </row>
    <row r="126" spans="1:15" x14ac:dyDescent="0.25">
      <c r="A126" s="26">
        <v>4</v>
      </c>
      <c r="B126" t="s">
        <v>107</v>
      </c>
      <c r="C126">
        <v>4</v>
      </c>
      <c r="D126" t="s">
        <v>50</v>
      </c>
      <c r="E126" t="s">
        <v>17</v>
      </c>
      <c r="G126">
        <v>2541</v>
      </c>
      <c r="H126" t="s">
        <v>121</v>
      </c>
      <c r="I126" s="26" t="s">
        <v>78</v>
      </c>
      <c r="K126">
        <v>190</v>
      </c>
      <c r="M126" t="s">
        <v>235</v>
      </c>
      <c r="N126" t="str">
        <f t="shared" si="3"/>
        <v>F</v>
      </c>
      <c r="O126">
        <f t="shared" si="4"/>
        <v>3.64</v>
      </c>
    </row>
    <row r="127" spans="1:15" x14ac:dyDescent="0.25">
      <c r="A127" s="26">
        <v>4</v>
      </c>
      <c r="B127" t="s">
        <v>107</v>
      </c>
      <c r="C127">
        <v>4</v>
      </c>
      <c r="D127" t="s">
        <v>50</v>
      </c>
      <c r="E127" t="s">
        <v>28</v>
      </c>
      <c r="G127">
        <v>2541</v>
      </c>
      <c r="H127" t="s">
        <v>121</v>
      </c>
      <c r="I127" s="26" t="s">
        <v>32</v>
      </c>
      <c r="K127">
        <v>0</v>
      </c>
      <c r="M127" t="s">
        <v>235</v>
      </c>
      <c r="N127" t="str">
        <f t="shared" si="3"/>
        <v>F</v>
      </c>
      <c r="O127">
        <f t="shared" si="4"/>
        <v>0</v>
      </c>
    </row>
    <row r="128" spans="1:15" x14ac:dyDescent="0.25">
      <c r="A128" s="26">
        <v>4</v>
      </c>
      <c r="B128" t="s">
        <v>107</v>
      </c>
      <c r="C128">
        <v>4</v>
      </c>
      <c r="D128" t="s">
        <v>54</v>
      </c>
      <c r="E128" t="s">
        <v>18</v>
      </c>
      <c r="G128">
        <v>3998</v>
      </c>
      <c r="H128" t="s">
        <v>476</v>
      </c>
      <c r="I128" s="26" t="s">
        <v>243</v>
      </c>
      <c r="K128">
        <v>272</v>
      </c>
      <c r="L128" t="s">
        <v>44</v>
      </c>
      <c r="M128" t="s">
        <v>159</v>
      </c>
      <c r="N128" t="str">
        <f t="shared" si="3"/>
        <v>M</v>
      </c>
      <c r="O128">
        <f t="shared" si="4"/>
        <v>20.64</v>
      </c>
    </row>
    <row r="129" spans="1:15" x14ac:dyDescent="0.25">
      <c r="A129" s="26">
        <v>4</v>
      </c>
      <c r="B129" t="s">
        <v>107</v>
      </c>
      <c r="C129">
        <v>4</v>
      </c>
      <c r="D129" t="s">
        <v>54</v>
      </c>
      <c r="E129" t="s">
        <v>22</v>
      </c>
      <c r="G129">
        <v>3998</v>
      </c>
      <c r="H129" t="s">
        <v>476</v>
      </c>
      <c r="I129" s="26" t="s">
        <v>94</v>
      </c>
      <c r="K129">
        <v>303</v>
      </c>
      <c r="L129" t="s">
        <v>23</v>
      </c>
      <c r="M129" t="s">
        <v>159</v>
      </c>
      <c r="N129" t="str">
        <f t="shared" si="3"/>
        <v>M</v>
      </c>
      <c r="O129">
        <f t="shared" si="4"/>
        <v>8.91</v>
      </c>
    </row>
    <row r="130" spans="1:15" x14ac:dyDescent="0.25">
      <c r="A130" s="26">
        <v>4</v>
      </c>
      <c r="B130" t="s">
        <v>107</v>
      </c>
      <c r="C130">
        <v>4</v>
      </c>
      <c r="D130" t="s">
        <v>75</v>
      </c>
      <c r="E130" t="s">
        <v>25</v>
      </c>
      <c r="F130">
        <v>400</v>
      </c>
      <c r="H130" t="s">
        <v>237</v>
      </c>
      <c r="I130" s="26">
        <v>50.8</v>
      </c>
      <c r="K130">
        <v>1124</v>
      </c>
      <c r="L130" t="s">
        <v>236</v>
      </c>
      <c r="M130" t="s">
        <v>235</v>
      </c>
      <c r="N130" t="str">
        <f t="shared" si="3"/>
        <v>M</v>
      </c>
      <c r="O130">
        <f t="shared" si="4"/>
        <v>50.8</v>
      </c>
    </row>
    <row r="131" spans="1:15" x14ac:dyDescent="0.25">
      <c r="A131" s="26">
        <v>4</v>
      </c>
      <c r="B131" t="s">
        <v>107</v>
      </c>
      <c r="C131">
        <v>4</v>
      </c>
      <c r="D131" t="s">
        <v>75</v>
      </c>
      <c r="E131" t="s">
        <v>25</v>
      </c>
      <c r="F131">
        <v>800</v>
      </c>
      <c r="H131" t="s">
        <v>237</v>
      </c>
      <c r="I131" s="53">
        <v>1.2875E-3</v>
      </c>
      <c r="K131">
        <v>848</v>
      </c>
      <c r="L131" t="s">
        <v>236</v>
      </c>
      <c r="M131" t="s">
        <v>235</v>
      </c>
      <c r="N131" t="str">
        <f t="shared" ref="N131:N194" si="5">LEFT(D131,1)</f>
        <v>M</v>
      </c>
      <c r="O131">
        <f t="shared" si="4"/>
        <v>1.2875E-3</v>
      </c>
    </row>
    <row r="132" spans="1:15" x14ac:dyDescent="0.25">
      <c r="A132" s="26">
        <v>4</v>
      </c>
      <c r="B132" t="s">
        <v>107</v>
      </c>
      <c r="C132">
        <v>4</v>
      </c>
      <c r="D132" t="s">
        <v>75</v>
      </c>
      <c r="E132" t="s">
        <v>25</v>
      </c>
      <c r="F132">
        <v>1600</v>
      </c>
      <c r="H132" t="s">
        <v>237</v>
      </c>
      <c r="I132" s="53">
        <v>3.3719907407407409E-3</v>
      </c>
      <c r="K132">
        <v>458</v>
      </c>
      <c r="L132" t="s">
        <v>242</v>
      </c>
      <c r="M132" t="s">
        <v>235</v>
      </c>
      <c r="N132" t="str">
        <f t="shared" si="5"/>
        <v>M</v>
      </c>
      <c r="O132">
        <f t="shared" si="4"/>
        <v>3.3719907407407409E-3</v>
      </c>
    </row>
    <row r="133" spans="1:15" x14ac:dyDescent="0.25">
      <c r="A133" s="26">
        <v>4</v>
      </c>
      <c r="B133" t="s">
        <v>107</v>
      </c>
      <c r="C133">
        <v>4</v>
      </c>
      <c r="D133" t="s">
        <v>75</v>
      </c>
      <c r="E133" t="s">
        <v>25</v>
      </c>
      <c r="F133">
        <v>1600</v>
      </c>
      <c r="H133" t="s">
        <v>237</v>
      </c>
      <c r="I133" s="53">
        <v>3.5031249999999997E-3</v>
      </c>
      <c r="K133">
        <v>396</v>
      </c>
      <c r="L133" t="s">
        <v>242</v>
      </c>
      <c r="M133" t="s">
        <v>235</v>
      </c>
      <c r="N133" t="str">
        <f t="shared" si="5"/>
        <v>M</v>
      </c>
      <c r="O133">
        <f t="shared" si="4"/>
        <v>3.5031249999999997E-3</v>
      </c>
    </row>
    <row r="134" spans="1:15" x14ac:dyDescent="0.25">
      <c r="A134" s="26">
        <v>4</v>
      </c>
      <c r="B134" t="s">
        <v>107</v>
      </c>
      <c r="C134">
        <v>4</v>
      </c>
      <c r="D134" t="s">
        <v>75</v>
      </c>
      <c r="E134" t="s">
        <v>25</v>
      </c>
      <c r="F134">
        <v>1600</v>
      </c>
      <c r="H134" t="s">
        <v>237</v>
      </c>
      <c r="K134">
        <v>0</v>
      </c>
      <c r="M134" t="s">
        <v>235</v>
      </c>
      <c r="N134" t="str">
        <f t="shared" si="5"/>
        <v>M</v>
      </c>
      <c r="O134">
        <f t="shared" si="4"/>
        <v>0</v>
      </c>
    </row>
    <row r="135" spans="1:15" x14ac:dyDescent="0.25">
      <c r="A135" s="26">
        <v>4</v>
      </c>
      <c r="B135" t="s">
        <v>107</v>
      </c>
      <c r="C135">
        <v>4</v>
      </c>
      <c r="D135" t="s">
        <v>75</v>
      </c>
      <c r="E135" t="s">
        <v>25</v>
      </c>
      <c r="F135">
        <v>3000</v>
      </c>
      <c r="H135" t="s">
        <v>237</v>
      </c>
      <c r="I135" s="53">
        <v>6.6693287037037042E-3</v>
      </c>
      <c r="K135">
        <v>524</v>
      </c>
      <c r="L135" t="s">
        <v>236</v>
      </c>
      <c r="M135" t="s">
        <v>235</v>
      </c>
      <c r="N135" t="str">
        <f t="shared" si="5"/>
        <v>M</v>
      </c>
      <c r="O135">
        <f t="shared" si="4"/>
        <v>6.6693287037037042E-3</v>
      </c>
    </row>
    <row r="136" spans="1:15" x14ac:dyDescent="0.25">
      <c r="A136" s="26">
        <v>4</v>
      </c>
      <c r="B136" t="s">
        <v>107</v>
      </c>
      <c r="C136">
        <v>4</v>
      </c>
      <c r="D136" t="s">
        <v>75</v>
      </c>
      <c r="E136" t="s">
        <v>17</v>
      </c>
      <c r="G136">
        <v>1602</v>
      </c>
      <c r="H136" t="s">
        <v>145</v>
      </c>
      <c r="I136" s="26" t="s">
        <v>103</v>
      </c>
      <c r="K136">
        <v>223</v>
      </c>
      <c r="M136" t="s">
        <v>235</v>
      </c>
      <c r="N136" t="str">
        <f t="shared" si="5"/>
        <v>M</v>
      </c>
      <c r="O136">
        <f t="shared" si="4"/>
        <v>4.7</v>
      </c>
    </row>
    <row r="137" spans="1:15" x14ac:dyDescent="0.25">
      <c r="A137" s="26">
        <v>4</v>
      </c>
      <c r="B137" t="s">
        <v>107</v>
      </c>
      <c r="C137">
        <v>4</v>
      </c>
      <c r="D137" t="s">
        <v>75</v>
      </c>
      <c r="E137" t="s">
        <v>22</v>
      </c>
      <c r="G137">
        <v>1385</v>
      </c>
      <c r="H137" t="s">
        <v>155</v>
      </c>
      <c r="I137" s="26" t="s">
        <v>241</v>
      </c>
      <c r="K137">
        <v>515</v>
      </c>
      <c r="L137" t="s">
        <v>74</v>
      </c>
      <c r="M137" t="s">
        <v>235</v>
      </c>
      <c r="N137" t="str">
        <f t="shared" si="5"/>
        <v>M</v>
      </c>
      <c r="O137">
        <f t="shared" si="4"/>
        <v>15.37</v>
      </c>
    </row>
    <row r="138" spans="1:15" x14ac:dyDescent="0.25">
      <c r="A138" s="26">
        <v>4</v>
      </c>
      <c r="B138" t="s">
        <v>107</v>
      </c>
      <c r="C138">
        <v>4</v>
      </c>
      <c r="D138" t="s">
        <v>75</v>
      </c>
      <c r="E138" t="s">
        <v>22</v>
      </c>
      <c r="G138">
        <v>3149</v>
      </c>
      <c r="H138" t="s">
        <v>143</v>
      </c>
      <c r="I138" s="26" t="s">
        <v>130</v>
      </c>
      <c r="K138">
        <v>406</v>
      </c>
      <c r="L138" t="s">
        <v>74</v>
      </c>
      <c r="M138" t="s">
        <v>235</v>
      </c>
      <c r="N138" t="str">
        <f t="shared" si="5"/>
        <v>M</v>
      </c>
      <c r="O138">
        <f t="shared" si="4"/>
        <v>9.57</v>
      </c>
    </row>
    <row r="139" spans="1:15" x14ac:dyDescent="0.25">
      <c r="A139" s="26">
        <v>4</v>
      </c>
      <c r="B139" t="s">
        <v>107</v>
      </c>
      <c r="C139">
        <v>4</v>
      </c>
      <c r="D139" t="s">
        <v>75</v>
      </c>
      <c r="E139" t="s">
        <v>22</v>
      </c>
      <c r="G139">
        <v>1602</v>
      </c>
      <c r="H139" t="s">
        <v>145</v>
      </c>
      <c r="I139" s="26" t="s">
        <v>98</v>
      </c>
      <c r="K139">
        <v>197</v>
      </c>
      <c r="L139" t="s">
        <v>74</v>
      </c>
      <c r="M139" t="s">
        <v>235</v>
      </c>
      <c r="N139" t="str">
        <f t="shared" si="5"/>
        <v>M</v>
      </c>
      <c r="O139">
        <f t="shared" ref="O139:O202" si="6">IF(OR(I139="DNS",I139="NM"),0,IF(I139=N(I139),I139,LEFT(I139,LEN(I139)-1)))+0</f>
        <v>6.64</v>
      </c>
    </row>
    <row r="140" spans="1:15" x14ac:dyDescent="0.25">
      <c r="A140" s="26">
        <v>4</v>
      </c>
      <c r="B140" t="s">
        <v>107</v>
      </c>
      <c r="C140">
        <v>4</v>
      </c>
      <c r="D140" t="s">
        <v>75</v>
      </c>
      <c r="E140" t="s">
        <v>19</v>
      </c>
      <c r="G140">
        <v>1385</v>
      </c>
      <c r="H140" t="s">
        <v>155</v>
      </c>
      <c r="I140" s="26" t="s">
        <v>240</v>
      </c>
      <c r="K140">
        <v>460</v>
      </c>
      <c r="L140" t="s">
        <v>73</v>
      </c>
      <c r="M140" t="s">
        <v>235</v>
      </c>
      <c r="N140" t="str">
        <f t="shared" si="5"/>
        <v>M</v>
      </c>
      <c r="O140">
        <f t="shared" si="6"/>
        <v>39.25</v>
      </c>
    </row>
    <row r="141" spans="1:15" x14ac:dyDescent="0.25">
      <c r="A141" s="26">
        <v>4</v>
      </c>
      <c r="B141" t="s">
        <v>107</v>
      </c>
      <c r="C141">
        <v>4</v>
      </c>
      <c r="D141" t="s">
        <v>75</v>
      </c>
      <c r="E141" t="s">
        <v>19</v>
      </c>
      <c r="G141">
        <v>3149</v>
      </c>
      <c r="H141" t="s">
        <v>143</v>
      </c>
      <c r="I141" s="26" t="s">
        <v>239</v>
      </c>
      <c r="K141">
        <v>313</v>
      </c>
      <c r="L141" t="s">
        <v>73</v>
      </c>
      <c r="M141" t="s">
        <v>235</v>
      </c>
      <c r="N141" t="str">
        <f t="shared" si="5"/>
        <v>M</v>
      </c>
      <c r="O141">
        <f t="shared" si="6"/>
        <v>24.37</v>
      </c>
    </row>
    <row r="142" spans="1:15" x14ac:dyDescent="0.25">
      <c r="A142" s="26">
        <v>4</v>
      </c>
      <c r="B142" t="s">
        <v>107</v>
      </c>
      <c r="C142">
        <v>4</v>
      </c>
      <c r="D142" t="s">
        <v>238</v>
      </c>
      <c r="E142" t="s">
        <v>25</v>
      </c>
      <c r="F142">
        <v>1600</v>
      </c>
      <c r="H142" t="s">
        <v>237</v>
      </c>
      <c r="I142" s="53">
        <v>3.0843749999999999E-3</v>
      </c>
      <c r="K142">
        <v>1192</v>
      </c>
      <c r="L142" t="s">
        <v>236</v>
      </c>
      <c r="M142" t="s">
        <v>235</v>
      </c>
      <c r="N142" t="str">
        <f t="shared" si="5"/>
        <v>X</v>
      </c>
      <c r="O142">
        <f t="shared" si="6"/>
        <v>3.0843749999999999E-3</v>
      </c>
    </row>
    <row r="143" spans="1:15" x14ac:dyDescent="0.25">
      <c r="A143" s="26">
        <v>4</v>
      </c>
      <c r="B143" t="s">
        <v>107</v>
      </c>
      <c r="C143">
        <v>4</v>
      </c>
      <c r="D143" t="s">
        <v>238</v>
      </c>
      <c r="E143" t="s">
        <v>25</v>
      </c>
      <c r="F143">
        <v>1600</v>
      </c>
      <c r="H143" t="s">
        <v>237</v>
      </c>
      <c r="I143" s="53">
        <v>3.4627314814814816E-3</v>
      </c>
      <c r="K143">
        <v>764</v>
      </c>
      <c r="L143" t="s">
        <v>236</v>
      </c>
      <c r="M143" t="s">
        <v>235</v>
      </c>
      <c r="N143" t="str">
        <f t="shared" si="5"/>
        <v>X</v>
      </c>
      <c r="O143">
        <f t="shared" si="6"/>
        <v>3.4627314814814816E-3</v>
      </c>
    </row>
    <row r="144" spans="1:15" x14ac:dyDescent="0.25">
      <c r="A144" s="26">
        <v>5</v>
      </c>
      <c r="B144" t="s">
        <v>107</v>
      </c>
      <c r="C144">
        <v>4</v>
      </c>
      <c r="D144" t="s">
        <v>46</v>
      </c>
      <c r="E144" t="s">
        <v>13</v>
      </c>
      <c r="F144">
        <v>100</v>
      </c>
      <c r="G144">
        <v>3135</v>
      </c>
      <c r="H144" t="s">
        <v>108</v>
      </c>
      <c r="I144" s="26">
        <v>17.02</v>
      </c>
      <c r="J144">
        <v>0</v>
      </c>
      <c r="K144">
        <v>375</v>
      </c>
      <c r="M144" t="s">
        <v>14</v>
      </c>
      <c r="N144" t="str">
        <f t="shared" si="5"/>
        <v>F</v>
      </c>
      <c r="O144">
        <f t="shared" si="6"/>
        <v>17.02</v>
      </c>
    </row>
    <row r="145" spans="1:15" x14ac:dyDescent="0.25">
      <c r="A145" s="26">
        <v>5</v>
      </c>
      <c r="B145" t="s">
        <v>107</v>
      </c>
      <c r="C145">
        <v>4</v>
      </c>
      <c r="D145" t="s">
        <v>46</v>
      </c>
      <c r="E145" t="s">
        <v>13</v>
      </c>
      <c r="F145">
        <v>400</v>
      </c>
      <c r="G145">
        <v>3136</v>
      </c>
      <c r="H145" t="s">
        <v>109</v>
      </c>
      <c r="I145" s="26">
        <v>80.03</v>
      </c>
      <c r="K145">
        <v>346</v>
      </c>
      <c r="M145" t="s">
        <v>14</v>
      </c>
      <c r="N145" t="str">
        <f t="shared" si="5"/>
        <v>F</v>
      </c>
      <c r="O145">
        <f t="shared" si="6"/>
        <v>80.03</v>
      </c>
    </row>
    <row r="146" spans="1:15" x14ac:dyDescent="0.25">
      <c r="A146" s="26">
        <v>5</v>
      </c>
      <c r="B146" t="s">
        <v>107</v>
      </c>
      <c r="C146">
        <v>4</v>
      </c>
      <c r="D146" t="s">
        <v>46</v>
      </c>
      <c r="E146" t="s">
        <v>13</v>
      </c>
      <c r="F146">
        <v>400</v>
      </c>
      <c r="G146">
        <v>3135</v>
      </c>
      <c r="H146" t="s">
        <v>108</v>
      </c>
      <c r="I146" s="26">
        <v>84.19</v>
      </c>
      <c r="K146">
        <v>338</v>
      </c>
      <c r="M146" t="s">
        <v>14</v>
      </c>
      <c r="N146" t="str">
        <f t="shared" si="5"/>
        <v>F</v>
      </c>
      <c r="O146">
        <f t="shared" si="6"/>
        <v>84.19</v>
      </c>
    </row>
    <row r="147" spans="1:15" x14ac:dyDescent="0.25">
      <c r="A147" s="26">
        <v>5</v>
      </c>
      <c r="B147" t="s">
        <v>107</v>
      </c>
      <c r="C147">
        <v>4</v>
      </c>
      <c r="D147" t="s">
        <v>46</v>
      </c>
      <c r="E147" t="s">
        <v>13</v>
      </c>
      <c r="F147">
        <v>1500</v>
      </c>
      <c r="G147">
        <v>1940</v>
      </c>
      <c r="H147" t="s">
        <v>110</v>
      </c>
      <c r="I147" s="26" t="s">
        <v>273</v>
      </c>
      <c r="K147">
        <v>192</v>
      </c>
      <c r="M147" t="s">
        <v>14</v>
      </c>
      <c r="N147" t="str">
        <f t="shared" si="5"/>
        <v>F</v>
      </c>
      <c r="O147">
        <f t="shared" si="6"/>
        <v>5.8657407407407408E-3</v>
      </c>
    </row>
    <row r="148" spans="1:15" x14ac:dyDescent="0.25">
      <c r="A148" s="26">
        <v>5</v>
      </c>
      <c r="B148" t="s">
        <v>107</v>
      </c>
      <c r="C148">
        <v>4</v>
      </c>
      <c r="D148" t="s">
        <v>46</v>
      </c>
      <c r="E148" t="s">
        <v>13</v>
      </c>
      <c r="F148">
        <v>1500</v>
      </c>
      <c r="G148">
        <v>1726</v>
      </c>
      <c r="H148" t="s">
        <v>185</v>
      </c>
      <c r="I148" s="26" t="s">
        <v>272</v>
      </c>
      <c r="K148">
        <v>150</v>
      </c>
      <c r="M148" t="s">
        <v>14</v>
      </c>
      <c r="N148" t="str">
        <f t="shared" si="5"/>
        <v>F</v>
      </c>
      <c r="O148">
        <f t="shared" si="6"/>
        <v>6.0428240740740746E-3</v>
      </c>
    </row>
    <row r="149" spans="1:15" x14ac:dyDescent="0.25">
      <c r="A149" s="26">
        <v>5</v>
      </c>
      <c r="B149" t="s">
        <v>107</v>
      </c>
      <c r="C149">
        <v>4</v>
      </c>
      <c r="D149" t="s">
        <v>46</v>
      </c>
      <c r="E149" t="s">
        <v>17</v>
      </c>
      <c r="G149">
        <v>3135</v>
      </c>
      <c r="H149" t="s">
        <v>108</v>
      </c>
      <c r="I149" s="26" t="s">
        <v>232</v>
      </c>
      <c r="K149">
        <v>0</v>
      </c>
      <c r="L149" t="s">
        <v>39</v>
      </c>
      <c r="M149" t="s">
        <v>14</v>
      </c>
      <c r="N149" t="str">
        <f t="shared" si="5"/>
        <v>F</v>
      </c>
      <c r="O149">
        <f t="shared" si="6"/>
        <v>3.2</v>
      </c>
    </row>
    <row r="150" spans="1:15" x14ac:dyDescent="0.25">
      <c r="A150" s="26">
        <v>5</v>
      </c>
      <c r="B150" t="s">
        <v>107</v>
      </c>
      <c r="C150">
        <v>4</v>
      </c>
      <c r="D150" t="s">
        <v>46</v>
      </c>
      <c r="E150" t="s">
        <v>17</v>
      </c>
      <c r="G150">
        <v>3136</v>
      </c>
      <c r="H150" t="s">
        <v>109</v>
      </c>
      <c r="I150" s="26" t="s">
        <v>71</v>
      </c>
      <c r="K150">
        <v>0</v>
      </c>
      <c r="L150" t="s">
        <v>39</v>
      </c>
      <c r="M150" t="s">
        <v>14</v>
      </c>
      <c r="N150" t="str">
        <f t="shared" si="5"/>
        <v>F</v>
      </c>
      <c r="O150">
        <f t="shared" si="6"/>
        <v>3.19</v>
      </c>
    </row>
    <row r="151" spans="1:15" x14ac:dyDescent="0.25">
      <c r="A151" s="26">
        <v>5</v>
      </c>
      <c r="B151" t="s">
        <v>107</v>
      </c>
      <c r="C151">
        <v>4</v>
      </c>
      <c r="D151" t="s">
        <v>46</v>
      </c>
      <c r="E151" t="s">
        <v>33</v>
      </c>
      <c r="G151">
        <v>3136</v>
      </c>
      <c r="H151" t="s">
        <v>109</v>
      </c>
      <c r="I151" s="26" t="s">
        <v>219</v>
      </c>
      <c r="K151">
        <v>427</v>
      </c>
      <c r="M151" t="s">
        <v>14</v>
      </c>
      <c r="N151" t="str">
        <f t="shared" si="5"/>
        <v>F</v>
      </c>
      <c r="O151">
        <f t="shared" si="6"/>
        <v>2.4500000000000002</v>
      </c>
    </row>
    <row r="152" spans="1:15" x14ac:dyDescent="0.25">
      <c r="A152" s="26">
        <v>5</v>
      </c>
      <c r="B152" t="s">
        <v>107</v>
      </c>
      <c r="C152">
        <v>4</v>
      </c>
      <c r="D152" t="s">
        <v>46</v>
      </c>
      <c r="E152" t="s">
        <v>18</v>
      </c>
      <c r="G152">
        <v>3135</v>
      </c>
      <c r="H152" t="s">
        <v>108</v>
      </c>
      <c r="I152" s="26" t="s">
        <v>204</v>
      </c>
      <c r="K152">
        <v>405</v>
      </c>
      <c r="L152" t="s">
        <v>34</v>
      </c>
      <c r="M152" t="s">
        <v>14</v>
      </c>
      <c r="N152" t="str">
        <f t="shared" si="5"/>
        <v>F</v>
      </c>
      <c r="O152">
        <f t="shared" si="6"/>
        <v>17.399999999999999</v>
      </c>
    </row>
    <row r="153" spans="1:15" x14ac:dyDescent="0.25">
      <c r="A153" s="26">
        <v>5</v>
      </c>
      <c r="B153" t="s">
        <v>107</v>
      </c>
      <c r="C153">
        <v>4</v>
      </c>
      <c r="D153" t="s">
        <v>46</v>
      </c>
      <c r="E153" t="s">
        <v>18</v>
      </c>
      <c r="G153">
        <v>3136</v>
      </c>
      <c r="H153" t="s">
        <v>109</v>
      </c>
      <c r="I153" s="26" t="s">
        <v>271</v>
      </c>
      <c r="K153">
        <v>370</v>
      </c>
      <c r="L153" t="s">
        <v>34</v>
      </c>
      <c r="M153" t="s">
        <v>14</v>
      </c>
      <c r="N153" t="str">
        <f t="shared" si="5"/>
        <v>F</v>
      </c>
      <c r="O153">
        <f t="shared" si="6"/>
        <v>17.350000000000001</v>
      </c>
    </row>
    <row r="154" spans="1:15" x14ac:dyDescent="0.25">
      <c r="A154" s="26">
        <v>5</v>
      </c>
      <c r="B154" t="s">
        <v>107</v>
      </c>
      <c r="C154">
        <v>4</v>
      </c>
      <c r="D154" t="s">
        <v>46</v>
      </c>
      <c r="E154" t="s">
        <v>19</v>
      </c>
      <c r="G154">
        <v>3136</v>
      </c>
      <c r="H154" t="s">
        <v>109</v>
      </c>
      <c r="I154" s="26" t="s">
        <v>270</v>
      </c>
      <c r="K154">
        <v>424</v>
      </c>
      <c r="L154" t="s">
        <v>20</v>
      </c>
      <c r="M154" t="s">
        <v>14</v>
      </c>
      <c r="N154" t="str">
        <f t="shared" si="5"/>
        <v>F</v>
      </c>
      <c r="O154">
        <f t="shared" si="6"/>
        <v>21.64</v>
      </c>
    </row>
    <row r="155" spans="1:15" x14ac:dyDescent="0.25">
      <c r="A155" s="26">
        <v>5</v>
      </c>
      <c r="B155" t="s">
        <v>107</v>
      </c>
      <c r="C155">
        <v>4</v>
      </c>
      <c r="D155" t="s">
        <v>46</v>
      </c>
      <c r="E155" t="s">
        <v>19</v>
      </c>
      <c r="G155">
        <v>3135</v>
      </c>
      <c r="H155" t="s">
        <v>108</v>
      </c>
      <c r="I155" s="26" t="s">
        <v>269</v>
      </c>
      <c r="K155">
        <v>401</v>
      </c>
      <c r="L155" t="s">
        <v>20</v>
      </c>
      <c r="M155" t="s">
        <v>14</v>
      </c>
      <c r="N155" t="str">
        <f t="shared" si="5"/>
        <v>F</v>
      </c>
      <c r="O155">
        <f t="shared" si="6"/>
        <v>17</v>
      </c>
    </row>
    <row r="156" spans="1:15" x14ac:dyDescent="0.25">
      <c r="A156" s="26">
        <v>5</v>
      </c>
      <c r="B156" t="s">
        <v>107</v>
      </c>
      <c r="C156">
        <v>4</v>
      </c>
      <c r="D156" t="s">
        <v>50</v>
      </c>
      <c r="E156" t="s">
        <v>13</v>
      </c>
      <c r="F156">
        <v>1500</v>
      </c>
      <c r="G156">
        <v>2071</v>
      </c>
      <c r="H156" t="s">
        <v>122</v>
      </c>
      <c r="I156" s="26" t="s">
        <v>268</v>
      </c>
      <c r="K156">
        <v>350</v>
      </c>
      <c r="M156" t="s">
        <v>14</v>
      </c>
      <c r="N156" t="str">
        <f t="shared" si="5"/>
        <v>F</v>
      </c>
      <c r="O156">
        <f t="shared" si="6"/>
        <v>3.5937499999999997E-3</v>
      </c>
    </row>
    <row r="157" spans="1:15" x14ac:dyDescent="0.25">
      <c r="A157" s="26">
        <v>5</v>
      </c>
      <c r="B157" t="s">
        <v>107</v>
      </c>
      <c r="C157">
        <v>4</v>
      </c>
      <c r="D157" t="s">
        <v>50</v>
      </c>
      <c r="E157" t="s">
        <v>13</v>
      </c>
      <c r="F157">
        <v>1500</v>
      </c>
      <c r="G157">
        <v>1870</v>
      </c>
      <c r="H157" t="s">
        <v>267</v>
      </c>
      <c r="I157" s="26" t="s">
        <v>266</v>
      </c>
      <c r="K157">
        <v>282</v>
      </c>
      <c r="M157" t="s">
        <v>14</v>
      </c>
      <c r="N157" t="str">
        <f t="shared" si="5"/>
        <v>F</v>
      </c>
      <c r="O157">
        <f t="shared" si="6"/>
        <v>3.8194444444444443E-3</v>
      </c>
    </row>
    <row r="158" spans="1:15" x14ac:dyDescent="0.25">
      <c r="A158" s="26">
        <v>5</v>
      </c>
      <c r="B158" t="s">
        <v>107</v>
      </c>
      <c r="C158">
        <v>4</v>
      </c>
      <c r="D158" t="s">
        <v>54</v>
      </c>
      <c r="E158" t="s">
        <v>22</v>
      </c>
      <c r="G158">
        <v>3998</v>
      </c>
      <c r="H158" t="s">
        <v>476</v>
      </c>
      <c r="I158" s="26" t="s">
        <v>187</v>
      </c>
      <c r="K158">
        <v>299</v>
      </c>
      <c r="L158" t="s">
        <v>23</v>
      </c>
      <c r="M158" t="s">
        <v>24</v>
      </c>
      <c r="N158" t="str">
        <f t="shared" si="5"/>
        <v>M</v>
      </c>
      <c r="O158">
        <f t="shared" si="6"/>
        <v>8.85</v>
      </c>
    </row>
    <row r="159" spans="1:15" x14ac:dyDescent="0.25">
      <c r="A159" s="26">
        <v>5</v>
      </c>
      <c r="B159" t="s">
        <v>107</v>
      </c>
      <c r="C159">
        <v>4</v>
      </c>
      <c r="D159" t="s">
        <v>54</v>
      </c>
      <c r="E159" t="s">
        <v>31</v>
      </c>
      <c r="G159">
        <v>3998</v>
      </c>
      <c r="H159" t="s">
        <v>476</v>
      </c>
      <c r="I159" s="26" t="s">
        <v>265</v>
      </c>
      <c r="K159">
        <v>350</v>
      </c>
      <c r="L159" t="s">
        <v>23</v>
      </c>
      <c r="M159" t="s">
        <v>24</v>
      </c>
      <c r="N159" t="str">
        <f t="shared" si="5"/>
        <v>M</v>
      </c>
      <c r="O159">
        <f t="shared" si="6"/>
        <v>24.93</v>
      </c>
    </row>
    <row r="160" spans="1:15" x14ac:dyDescent="0.25">
      <c r="A160" s="26">
        <v>5</v>
      </c>
      <c r="B160" t="s">
        <v>107</v>
      </c>
      <c r="C160">
        <v>4</v>
      </c>
      <c r="D160" t="s">
        <v>69</v>
      </c>
      <c r="E160" t="s">
        <v>13</v>
      </c>
      <c r="F160">
        <v>100</v>
      </c>
      <c r="G160">
        <v>1731</v>
      </c>
      <c r="H160" t="s">
        <v>132</v>
      </c>
      <c r="I160" s="26">
        <v>14.54</v>
      </c>
      <c r="J160">
        <v>-1.9</v>
      </c>
      <c r="K160">
        <v>182</v>
      </c>
      <c r="M160" t="s">
        <v>14</v>
      </c>
      <c r="N160" t="str">
        <f t="shared" si="5"/>
        <v>M</v>
      </c>
      <c r="O160">
        <f t="shared" si="6"/>
        <v>14.54</v>
      </c>
    </row>
    <row r="161" spans="1:15" x14ac:dyDescent="0.25">
      <c r="A161" s="26">
        <v>5</v>
      </c>
      <c r="B161" t="s">
        <v>107</v>
      </c>
      <c r="C161">
        <v>4</v>
      </c>
      <c r="D161" t="s">
        <v>69</v>
      </c>
      <c r="E161" t="s">
        <v>13</v>
      </c>
      <c r="F161">
        <v>400</v>
      </c>
      <c r="G161">
        <v>1731</v>
      </c>
      <c r="H161" t="s">
        <v>132</v>
      </c>
      <c r="I161" s="26" t="s">
        <v>32</v>
      </c>
      <c r="K161">
        <v>0</v>
      </c>
      <c r="M161" t="s">
        <v>14</v>
      </c>
      <c r="N161" t="str">
        <f t="shared" si="5"/>
        <v>M</v>
      </c>
      <c r="O161">
        <f t="shared" si="6"/>
        <v>0</v>
      </c>
    </row>
    <row r="162" spans="1:15" x14ac:dyDescent="0.25">
      <c r="A162" s="26">
        <v>5</v>
      </c>
      <c r="B162" t="s">
        <v>107</v>
      </c>
      <c r="C162">
        <v>4</v>
      </c>
      <c r="D162" t="s">
        <v>69</v>
      </c>
      <c r="E162" t="s">
        <v>13</v>
      </c>
      <c r="F162">
        <v>1500</v>
      </c>
      <c r="G162">
        <v>1731</v>
      </c>
      <c r="H162" t="s">
        <v>132</v>
      </c>
      <c r="I162" s="26" t="s">
        <v>263</v>
      </c>
      <c r="K162">
        <v>190</v>
      </c>
      <c r="M162" t="s">
        <v>14</v>
      </c>
      <c r="N162" t="str">
        <f t="shared" si="5"/>
        <v>M</v>
      </c>
      <c r="O162">
        <f t="shared" si="6"/>
        <v>3.7384259259259263E-3</v>
      </c>
    </row>
    <row r="163" spans="1:15" x14ac:dyDescent="0.25">
      <c r="A163" s="26">
        <v>5</v>
      </c>
      <c r="B163" t="s">
        <v>107</v>
      </c>
      <c r="C163">
        <v>4</v>
      </c>
      <c r="D163" t="s">
        <v>70</v>
      </c>
      <c r="E163" t="s">
        <v>13</v>
      </c>
      <c r="F163">
        <v>100</v>
      </c>
      <c r="G163">
        <v>1729</v>
      </c>
      <c r="H163" t="s">
        <v>135</v>
      </c>
      <c r="I163" s="26">
        <v>15.12</v>
      </c>
      <c r="J163">
        <v>-3.1</v>
      </c>
      <c r="K163">
        <v>188</v>
      </c>
      <c r="M163" t="s">
        <v>14</v>
      </c>
      <c r="N163" t="str">
        <f t="shared" si="5"/>
        <v>M</v>
      </c>
      <c r="O163">
        <f t="shared" si="6"/>
        <v>15.12</v>
      </c>
    </row>
    <row r="164" spans="1:15" x14ac:dyDescent="0.25">
      <c r="A164" s="26">
        <v>5</v>
      </c>
      <c r="B164" t="s">
        <v>107</v>
      </c>
      <c r="C164">
        <v>4</v>
      </c>
      <c r="D164" t="s">
        <v>70</v>
      </c>
      <c r="E164" t="s">
        <v>13</v>
      </c>
      <c r="F164">
        <v>400</v>
      </c>
      <c r="G164">
        <v>1230</v>
      </c>
      <c r="H164" t="s">
        <v>136</v>
      </c>
      <c r="I164" s="26">
        <v>60.91</v>
      </c>
      <c r="K164">
        <v>397</v>
      </c>
      <c r="M164" t="s">
        <v>14</v>
      </c>
      <c r="N164" t="str">
        <f t="shared" si="5"/>
        <v>M</v>
      </c>
      <c r="O164">
        <f t="shared" si="6"/>
        <v>60.91</v>
      </c>
    </row>
    <row r="165" spans="1:15" x14ac:dyDescent="0.25">
      <c r="A165" s="26">
        <v>5</v>
      </c>
      <c r="B165" t="s">
        <v>107</v>
      </c>
      <c r="C165">
        <v>4</v>
      </c>
      <c r="D165" t="s">
        <v>70</v>
      </c>
      <c r="E165" t="s">
        <v>13</v>
      </c>
      <c r="F165">
        <v>400</v>
      </c>
      <c r="G165">
        <v>1729</v>
      </c>
      <c r="H165" t="s">
        <v>135</v>
      </c>
      <c r="I165" s="26">
        <v>62.33</v>
      </c>
      <c r="K165">
        <v>317</v>
      </c>
      <c r="M165" t="s">
        <v>14</v>
      </c>
      <c r="N165" t="str">
        <f t="shared" si="5"/>
        <v>M</v>
      </c>
      <c r="O165">
        <f t="shared" si="6"/>
        <v>62.33</v>
      </c>
    </row>
    <row r="166" spans="1:15" x14ac:dyDescent="0.25">
      <c r="A166" s="26">
        <v>5</v>
      </c>
      <c r="B166" t="s">
        <v>107</v>
      </c>
      <c r="C166">
        <v>4</v>
      </c>
      <c r="D166" t="s">
        <v>70</v>
      </c>
      <c r="E166" t="s">
        <v>13</v>
      </c>
      <c r="F166">
        <v>1500</v>
      </c>
      <c r="G166">
        <v>1230</v>
      </c>
      <c r="H166" t="s">
        <v>136</v>
      </c>
      <c r="I166" s="26" t="s">
        <v>262</v>
      </c>
      <c r="K166">
        <v>516</v>
      </c>
      <c r="M166" t="s">
        <v>14</v>
      </c>
      <c r="N166" t="str">
        <f t="shared" si="5"/>
        <v>M</v>
      </c>
      <c r="O166">
        <f t="shared" si="6"/>
        <v>3.0798611111111109E-3</v>
      </c>
    </row>
    <row r="167" spans="1:15" x14ac:dyDescent="0.25">
      <c r="A167" s="26">
        <v>5</v>
      </c>
      <c r="B167" t="s">
        <v>107</v>
      </c>
      <c r="C167">
        <v>4</v>
      </c>
      <c r="D167" t="s">
        <v>70</v>
      </c>
      <c r="E167" t="s">
        <v>13</v>
      </c>
      <c r="F167">
        <v>1500</v>
      </c>
      <c r="G167">
        <v>1729</v>
      </c>
      <c r="H167" t="s">
        <v>135</v>
      </c>
      <c r="I167" s="26" t="s">
        <v>261</v>
      </c>
      <c r="K167">
        <v>430</v>
      </c>
      <c r="M167" t="s">
        <v>14</v>
      </c>
      <c r="N167" t="str">
        <f t="shared" si="5"/>
        <v>M</v>
      </c>
      <c r="O167">
        <f t="shared" si="6"/>
        <v>3.2395833333333335E-3</v>
      </c>
    </row>
    <row r="168" spans="1:15" x14ac:dyDescent="0.25">
      <c r="A168" s="26">
        <v>5</v>
      </c>
      <c r="B168" t="s">
        <v>107</v>
      </c>
      <c r="C168">
        <v>4</v>
      </c>
      <c r="D168" t="s">
        <v>70</v>
      </c>
      <c r="E168" t="s">
        <v>13</v>
      </c>
      <c r="F168">
        <v>1500</v>
      </c>
      <c r="G168">
        <v>1727</v>
      </c>
      <c r="H168" t="s">
        <v>260</v>
      </c>
      <c r="I168" s="26" t="s">
        <v>259</v>
      </c>
      <c r="K168">
        <v>409</v>
      </c>
      <c r="M168" t="s">
        <v>14</v>
      </c>
      <c r="N168" t="str">
        <f t="shared" si="5"/>
        <v>M</v>
      </c>
      <c r="O168">
        <f t="shared" si="6"/>
        <v>3.3113425925925927E-3</v>
      </c>
    </row>
    <row r="169" spans="1:15" x14ac:dyDescent="0.25">
      <c r="A169" s="26">
        <v>5</v>
      </c>
      <c r="B169" t="s">
        <v>107</v>
      </c>
      <c r="C169">
        <v>4</v>
      </c>
      <c r="D169" t="s">
        <v>75</v>
      </c>
      <c r="E169" t="s">
        <v>13</v>
      </c>
      <c r="F169">
        <v>100</v>
      </c>
      <c r="G169">
        <v>3149</v>
      </c>
      <c r="H169" t="s">
        <v>143</v>
      </c>
      <c r="I169" s="26">
        <v>12.27</v>
      </c>
      <c r="J169">
        <v>0</v>
      </c>
      <c r="K169">
        <v>296</v>
      </c>
      <c r="M169" t="s">
        <v>14</v>
      </c>
      <c r="N169" t="str">
        <f t="shared" si="5"/>
        <v>M</v>
      </c>
      <c r="O169">
        <f t="shared" si="6"/>
        <v>12.27</v>
      </c>
    </row>
    <row r="170" spans="1:15" x14ac:dyDescent="0.25">
      <c r="A170" s="26">
        <v>5</v>
      </c>
      <c r="B170" t="s">
        <v>107</v>
      </c>
      <c r="C170">
        <v>4</v>
      </c>
      <c r="D170" t="s">
        <v>75</v>
      </c>
      <c r="E170" t="s">
        <v>13</v>
      </c>
      <c r="F170">
        <v>100</v>
      </c>
      <c r="G170">
        <v>1602</v>
      </c>
      <c r="H170" t="s">
        <v>145</v>
      </c>
      <c r="I170" s="26">
        <v>12.92</v>
      </c>
      <c r="J170">
        <v>-0.4</v>
      </c>
      <c r="K170">
        <v>235</v>
      </c>
      <c r="M170" t="s">
        <v>14</v>
      </c>
      <c r="N170" t="str">
        <f t="shared" si="5"/>
        <v>M</v>
      </c>
      <c r="O170">
        <f t="shared" si="6"/>
        <v>12.92</v>
      </c>
    </row>
    <row r="171" spans="1:15" x14ac:dyDescent="0.25">
      <c r="A171" s="26">
        <v>5</v>
      </c>
      <c r="B171" t="s">
        <v>107</v>
      </c>
      <c r="C171">
        <v>4</v>
      </c>
      <c r="D171" t="s">
        <v>75</v>
      </c>
      <c r="E171" t="s">
        <v>13</v>
      </c>
      <c r="F171">
        <v>100</v>
      </c>
      <c r="G171">
        <v>1253</v>
      </c>
      <c r="H171" t="s">
        <v>150</v>
      </c>
      <c r="I171" s="26">
        <v>15.27</v>
      </c>
      <c r="J171">
        <v>0</v>
      </c>
      <c r="K171">
        <v>165</v>
      </c>
      <c r="M171" t="s">
        <v>14</v>
      </c>
      <c r="N171" t="str">
        <f t="shared" si="5"/>
        <v>M</v>
      </c>
      <c r="O171">
        <f t="shared" si="6"/>
        <v>15.27</v>
      </c>
    </row>
    <row r="172" spans="1:15" x14ac:dyDescent="0.25">
      <c r="A172" s="26">
        <v>5</v>
      </c>
      <c r="B172" t="s">
        <v>107</v>
      </c>
      <c r="C172">
        <v>4</v>
      </c>
      <c r="D172" t="s">
        <v>75</v>
      </c>
      <c r="E172" t="s">
        <v>13</v>
      </c>
      <c r="F172">
        <v>400</v>
      </c>
      <c r="G172">
        <v>1253</v>
      </c>
      <c r="H172" t="s">
        <v>150</v>
      </c>
      <c r="I172" s="26">
        <v>68.400000000000006</v>
      </c>
      <c r="K172">
        <v>181</v>
      </c>
      <c r="M172" t="s">
        <v>14</v>
      </c>
      <c r="N172" t="str">
        <f t="shared" si="5"/>
        <v>M</v>
      </c>
      <c r="O172">
        <f t="shared" si="6"/>
        <v>68.400000000000006</v>
      </c>
    </row>
    <row r="173" spans="1:15" x14ac:dyDescent="0.25">
      <c r="A173" s="26">
        <v>5</v>
      </c>
      <c r="B173" t="s">
        <v>107</v>
      </c>
      <c r="C173">
        <v>4</v>
      </c>
      <c r="D173" t="s">
        <v>75</v>
      </c>
      <c r="E173" t="s">
        <v>13</v>
      </c>
      <c r="F173">
        <v>1500</v>
      </c>
      <c r="G173">
        <v>1871</v>
      </c>
      <c r="H173" t="s">
        <v>148</v>
      </c>
      <c r="I173" s="26" t="s">
        <v>258</v>
      </c>
      <c r="K173">
        <v>333</v>
      </c>
      <c r="M173" t="s">
        <v>14</v>
      </c>
      <c r="N173" t="str">
        <f t="shared" si="5"/>
        <v>M</v>
      </c>
      <c r="O173">
        <f t="shared" si="6"/>
        <v>3.1435185185185181E-3</v>
      </c>
    </row>
    <row r="174" spans="1:15" x14ac:dyDescent="0.25">
      <c r="A174" s="26">
        <v>5</v>
      </c>
      <c r="B174" t="s">
        <v>107</v>
      </c>
      <c r="C174">
        <v>4</v>
      </c>
      <c r="D174" t="s">
        <v>75</v>
      </c>
      <c r="E174" t="s">
        <v>13</v>
      </c>
      <c r="F174">
        <v>1500</v>
      </c>
      <c r="G174">
        <v>1602</v>
      </c>
      <c r="H174" t="s">
        <v>145</v>
      </c>
      <c r="I174" s="26" t="s">
        <v>257</v>
      </c>
      <c r="K174">
        <v>300</v>
      </c>
      <c r="M174" t="s">
        <v>14</v>
      </c>
      <c r="N174" t="str">
        <f t="shared" si="5"/>
        <v>M</v>
      </c>
      <c r="O174">
        <f t="shared" si="6"/>
        <v>3.2187499999999998E-3</v>
      </c>
    </row>
    <row r="175" spans="1:15" x14ac:dyDescent="0.25">
      <c r="A175" s="26">
        <v>5</v>
      </c>
      <c r="B175" t="s">
        <v>107</v>
      </c>
      <c r="C175">
        <v>4</v>
      </c>
      <c r="D175" t="s">
        <v>75</v>
      </c>
      <c r="E175" t="s">
        <v>13</v>
      </c>
      <c r="F175">
        <v>1500</v>
      </c>
      <c r="G175">
        <v>2466</v>
      </c>
      <c r="H175" t="s">
        <v>212</v>
      </c>
      <c r="I175" s="26" t="s">
        <v>256</v>
      </c>
      <c r="K175">
        <v>274</v>
      </c>
      <c r="M175" t="s">
        <v>14</v>
      </c>
      <c r="N175" t="str">
        <f t="shared" si="5"/>
        <v>M</v>
      </c>
      <c r="O175">
        <f t="shared" si="6"/>
        <v>3.2974537037037035E-3</v>
      </c>
    </row>
    <row r="176" spans="1:15" x14ac:dyDescent="0.25">
      <c r="A176" s="26">
        <v>5</v>
      </c>
      <c r="B176" t="s">
        <v>107</v>
      </c>
      <c r="C176">
        <v>4</v>
      </c>
      <c r="D176" t="s">
        <v>75</v>
      </c>
      <c r="E176" t="s">
        <v>13</v>
      </c>
      <c r="F176">
        <v>1500</v>
      </c>
      <c r="G176">
        <v>2085</v>
      </c>
      <c r="H176" t="s">
        <v>144</v>
      </c>
      <c r="I176" s="26" t="s">
        <v>255</v>
      </c>
      <c r="K176">
        <v>250</v>
      </c>
      <c r="M176" t="s">
        <v>14</v>
      </c>
      <c r="N176" t="str">
        <f t="shared" si="5"/>
        <v>M</v>
      </c>
      <c r="O176">
        <f t="shared" si="6"/>
        <v>3.3703703703703704E-3</v>
      </c>
    </row>
    <row r="177" spans="1:15" x14ac:dyDescent="0.25">
      <c r="A177" s="26">
        <v>5</v>
      </c>
      <c r="B177" t="s">
        <v>107</v>
      </c>
      <c r="C177">
        <v>4</v>
      </c>
      <c r="D177" t="s">
        <v>75</v>
      </c>
      <c r="E177" t="s">
        <v>13</v>
      </c>
      <c r="F177">
        <v>1500</v>
      </c>
      <c r="G177">
        <v>1253</v>
      </c>
      <c r="H177" t="s">
        <v>150</v>
      </c>
      <c r="I177" s="26" t="s">
        <v>254</v>
      </c>
      <c r="K177">
        <v>209</v>
      </c>
      <c r="M177" t="s">
        <v>14</v>
      </c>
      <c r="N177" t="str">
        <f t="shared" si="5"/>
        <v>M</v>
      </c>
      <c r="O177">
        <f t="shared" si="6"/>
        <v>3.4918981481481481E-3</v>
      </c>
    </row>
    <row r="178" spans="1:15" x14ac:dyDescent="0.25">
      <c r="A178" s="26">
        <v>5</v>
      </c>
      <c r="B178" t="s">
        <v>107</v>
      </c>
      <c r="C178">
        <v>4</v>
      </c>
      <c r="D178" t="s">
        <v>75</v>
      </c>
      <c r="E178" t="s">
        <v>17</v>
      </c>
      <c r="G178">
        <v>1602</v>
      </c>
      <c r="H178" t="s">
        <v>145</v>
      </c>
      <c r="I178" s="26" t="s">
        <v>62</v>
      </c>
      <c r="K178">
        <v>234</v>
      </c>
      <c r="M178" t="s">
        <v>14</v>
      </c>
      <c r="N178" t="str">
        <f t="shared" si="5"/>
        <v>M</v>
      </c>
      <c r="O178">
        <f t="shared" si="6"/>
        <v>4.78</v>
      </c>
    </row>
    <row r="179" spans="1:15" x14ac:dyDescent="0.25">
      <c r="A179" s="26">
        <v>5</v>
      </c>
      <c r="B179" t="s">
        <v>107</v>
      </c>
      <c r="C179">
        <v>4</v>
      </c>
      <c r="D179" t="s">
        <v>75</v>
      </c>
      <c r="E179" t="s">
        <v>17</v>
      </c>
      <c r="G179">
        <v>1253</v>
      </c>
      <c r="H179" t="s">
        <v>150</v>
      </c>
      <c r="I179" s="26" t="s">
        <v>104</v>
      </c>
      <c r="K179">
        <v>185</v>
      </c>
      <c r="M179" t="s">
        <v>14</v>
      </c>
      <c r="N179" t="str">
        <f t="shared" si="5"/>
        <v>M</v>
      </c>
      <c r="O179">
        <f t="shared" si="6"/>
        <v>4.2300000000000004</v>
      </c>
    </row>
    <row r="180" spans="1:15" x14ac:dyDescent="0.25">
      <c r="A180" s="26">
        <v>5</v>
      </c>
      <c r="B180" t="s">
        <v>107</v>
      </c>
      <c r="C180">
        <v>4</v>
      </c>
      <c r="D180" t="s">
        <v>75</v>
      </c>
      <c r="E180" t="s">
        <v>18</v>
      </c>
      <c r="G180">
        <v>3149</v>
      </c>
      <c r="H180" t="s">
        <v>143</v>
      </c>
      <c r="I180" s="26" t="s">
        <v>253</v>
      </c>
      <c r="K180">
        <v>421</v>
      </c>
      <c r="L180" t="s">
        <v>72</v>
      </c>
      <c r="M180" t="s">
        <v>14</v>
      </c>
      <c r="N180" t="str">
        <f t="shared" si="5"/>
        <v>M</v>
      </c>
      <c r="O180">
        <f t="shared" si="6"/>
        <v>40.29</v>
      </c>
    </row>
    <row r="181" spans="1:15" x14ac:dyDescent="0.25">
      <c r="A181" s="26">
        <v>5</v>
      </c>
      <c r="B181" t="s">
        <v>107</v>
      </c>
      <c r="C181">
        <v>4</v>
      </c>
      <c r="D181" t="s">
        <v>75</v>
      </c>
      <c r="E181" t="s">
        <v>19</v>
      </c>
      <c r="G181">
        <v>3149</v>
      </c>
      <c r="H181" t="s">
        <v>143</v>
      </c>
      <c r="I181" s="26" t="s">
        <v>252</v>
      </c>
      <c r="K181">
        <v>354</v>
      </c>
      <c r="L181" t="s">
        <v>73</v>
      </c>
      <c r="M181" t="s">
        <v>14</v>
      </c>
      <c r="N181" t="str">
        <f t="shared" si="5"/>
        <v>M</v>
      </c>
      <c r="O181">
        <f t="shared" si="6"/>
        <v>27.27</v>
      </c>
    </row>
    <row r="182" spans="1:15" x14ac:dyDescent="0.25">
      <c r="A182" s="26">
        <v>6</v>
      </c>
      <c r="B182" t="s">
        <v>107</v>
      </c>
      <c r="C182">
        <v>4</v>
      </c>
      <c r="D182" t="s">
        <v>46</v>
      </c>
      <c r="E182" t="s">
        <v>13</v>
      </c>
      <c r="F182">
        <v>200</v>
      </c>
      <c r="G182">
        <v>3135</v>
      </c>
      <c r="H182" t="s">
        <v>108</v>
      </c>
      <c r="I182" s="26">
        <v>34.700000000000003</v>
      </c>
      <c r="J182">
        <v>-0.3</v>
      </c>
      <c r="K182">
        <v>423</v>
      </c>
      <c r="M182" t="s">
        <v>161</v>
      </c>
      <c r="N182" t="str">
        <f t="shared" si="5"/>
        <v>F</v>
      </c>
      <c r="O182">
        <f t="shared" si="6"/>
        <v>34.700000000000003</v>
      </c>
    </row>
    <row r="183" spans="1:15" x14ac:dyDescent="0.25">
      <c r="A183" s="26">
        <v>6</v>
      </c>
      <c r="B183" t="s">
        <v>107</v>
      </c>
      <c r="C183">
        <v>4</v>
      </c>
      <c r="D183" t="s">
        <v>46</v>
      </c>
      <c r="E183" t="s">
        <v>13</v>
      </c>
      <c r="F183">
        <v>200</v>
      </c>
      <c r="G183">
        <v>1940</v>
      </c>
      <c r="H183" t="s">
        <v>110</v>
      </c>
      <c r="I183" s="26">
        <v>39.5</v>
      </c>
      <c r="J183">
        <v>0.6</v>
      </c>
      <c r="K183">
        <v>228</v>
      </c>
      <c r="M183" t="s">
        <v>161</v>
      </c>
      <c r="N183" t="str">
        <f t="shared" si="5"/>
        <v>F</v>
      </c>
      <c r="O183">
        <f t="shared" si="6"/>
        <v>39.5</v>
      </c>
    </row>
    <row r="184" spans="1:15" x14ac:dyDescent="0.25">
      <c r="A184" s="26">
        <v>6</v>
      </c>
      <c r="B184" t="s">
        <v>107</v>
      </c>
      <c r="C184">
        <v>4</v>
      </c>
      <c r="D184" t="s">
        <v>46</v>
      </c>
      <c r="E184" t="s">
        <v>27</v>
      </c>
      <c r="G184">
        <v>1940</v>
      </c>
      <c r="H184" t="s">
        <v>110</v>
      </c>
      <c r="I184" s="26" t="s">
        <v>30</v>
      </c>
      <c r="K184">
        <v>0</v>
      </c>
      <c r="M184" t="s">
        <v>161</v>
      </c>
      <c r="N184" t="str">
        <f t="shared" si="5"/>
        <v>F</v>
      </c>
      <c r="O184">
        <f t="shared" si="6"/>
        <v>0</v>
      </c>
    </row>
    <row r="185" spans="1:15" x14ac:dyDescent="0.25">
      <c r="A185" s="26">
        <v>6</v>
      </c>
      <c r="B185" t="s">
        <v>107</v>
      </c>
      <c r="C185">
        <v>4</v>
      </c>
      <c r="D185" t="s">
        <v>46</v>
      </c>
      <c r="E185" t="s">
        <v>27</v>
      </c>
      <c r="G185">
        <v>3135</v>
      </c>
      <c r="H185" t="s">
        <v>108</v>
      </c>
      <c r="I185" s="26" t="s">
        <v>249</v>
      </c>
      <c r="K185">
        <v>0</v>
      </c>
      <c r="L185" t="s">
        <v>39</v>
      </c>
      <c r="M185" t="s">
        <v>161</v>
      </c>
      <c r="N185" t="str">
        <f t="shared" si="5"/>
        <v>F</v>
      </c>
      <c r="O185">
        <f t="shared" si="6"/>
        <v>7.41</v>
      </c>
    </row>
    <row r="186" spans="1:15" x14ac:dyDescent="0.25">
      <c r="A186" s="26">
        <v>6</v>
      </c>
      <c r="B186" t="s">
        <v>107</v>
      </c>
      <c r="C186">
        <v>4</v>
      </c>
      <c r="D186" t="s">
        <v>46</v>
      </c>
      <c r="E186" t="s">
        <v>27</v>
      </c>
      <c r="G186">
        <v>3136</v>
      </c>
      <c r="H186" t="s">
        <v>109</v>
      </c>
      <c r="I186" s="26" t="s">
        <v>32</v>
      </c>
      <c r="K186">
        <v>0</v>
      </c>
      <c r="M186" t="s">
        <v>161</v>
      </c>
      <c r="N186" t="str">
        <f t="shared" si="5"/>
        <v>F</v>
      </c>
      <c r="O186">
        <f t="shared" si="6"/>
        <v>0</v>
      </c>
    </row>
    <row r="187" spans="1:15" x14ac:dyDescent="0.25">
      <c r="A187" s="26">
        <v>6</v>
      </c>
      <c r="B187" t="s">
        <v>107</v>
      </c>
      <c r="C187">
        <v>4</v>
      </c>
      <c r="D187" t="s">
        <v>46</v>
      </c>
      <c r="E187" t="s">
        <v>28</v>
      </c>
      <c r="G187">
        <v>3135</v>
      </c>
      <c r="H187" t="s">
        <v>108</v>
      </c>
      <c r="I187" s="26" t="s">
        <v>29</v>
      </c>
      <c r="K187">
        <v>372</v>
      </c>
      <c r="M187" t="s">
        <v>161</v>
      </c>
      <c r="N187" t="str">
        <f t="shared" si="5"/>
        <v>F</v>
      </c>
      <c r="O187">
        <f t="shared" si="6"/>
        <v>1.1000000000000001</v>
      </c>
    </row>
    <row r="188" spans="1:15" x14ac:dyDescent="0.25">
      <c r="A188" s="26">
        <v>6</v>
      </c>
      <c r="B188" t="s">
        <v>107</v>
      </c>
      <c r="C188">
        <v>4</v>
      </c>
      <c r="D188" t="s">
        <v>46</v>
      </c>
      <c r="E188" t="s">
        <v>33</v>
      </c>
      <c r="G188">
        <v>3136</v>
      </c>
      <c r="H188" t="s">
        <v>109</v>
      </c>
      <c r="I188" s="26" t="s">
        <v>32</v>
      </c>
      <c r="K188">
        <v>0</v>
      </c>
      <c r="M188" t="s">
        <v>161</v>
      </c>
      <c r="N188" t="str">
        <f t="shared" si="5"/>
        <v>F</v>
      </c>
      <c r="O188">
        <f t="shared" si="6"/>
        <v>0</v>
      </c>
    </row>
    <row r="189" spans="1:15" x14ac:dyDescent="0.25">
      <c r="A189" s="26">
        <v>6</v>
      </c>
      <c r="B189" t="s">
        <v>107</v>
      </c>
      <c r="C189">
        <v>4</v>
      </c>
      <c r="D189" t="s">
        <v>46</v>
      </c>
      <c r="E189" t="s">
        <v>22</v>
      </c>
      <c r="G189">
        <v>3135</v>
      </c>
      <c r="H189" t="s">
        <v>108</v>
      </c>
      <c r="I189" s="26" t="s">
        <v>61</v>
      </c>
      <c r="K189">
        <v>465</v>
      </c>
      <c r="L189" t="s">
        <v>23</v>
      </c>
      <c r="M189" t="s">
        <v>161</v>
      </c>
      <c r="N189" t="str">
        <f t="shared" si="5"/>
        <v>F</v>
      </c>
      <c r="O189">
        <f t="shared" si="6"/>
        <v>7.45</v>
      </c>
    </row>
    <row r="190" spans="1:15" x14ac:dyDescent="0.25">
      <c r="A190" s="26">
        <v>6</v>
      </c>
      <c r="B190" t="s">
        <v>107</v>
      </c>
      <c r="C190">
        <v>4</v>
      </c>
      <c r="D190" t="s">
        <v>46</v>
      </c>
      <c r="E190" t="s">
        <v>22</v>
      </c>
      <c r="G190">
        <v>3136</v>
      </c>
      <c r="H190" t="s">
        <v>109</v>
      </c>
      <c r="I190" s="26" t="s">
        <v>32</v>
      </c>
      <c r="K190">
        <v>0</v>
      </c>
      <c r="L190" t="s">
        <v>23</v>
      </c>
      <c r="M190" t="s">
        <v>161</v>
      </c>
      <c r="N190" t="str">
        <f t="shared" si="5"/>
        <v>F</v>
      </c>
      <c r="O190">
        <f t="shared" si="6"/>
        <v>0</v>
      </c>
    </row>
    <row r="191" spans="1:15" x14ac:dyDescent="0.25">
      <c r="A191" s="26">
        <v>6</v>
      </c>
      <c r="B191" t="s">
        <v>107</v>
      </c>
      <c r="C191">
        <v>4</v>
      </c>
      <c r="D191" t="s">
        <v>46</v>
      </c>
      <c r="E191" t="s">
        <v>31</v>
      </c>
      <c r="G191">
        <v>3135</v>
      </c>
      <c r="H191" t="s">
        <v>108</v>
      </c>
      <c r="I191" s="26" t="s">
        <v>299</v>
      </c>
      <c r="K191">
        <v>463</v>
      </c>
      <c r="L191" t="s">
        <v>23</v>
      </c>
      <c r="M191" t="s">
        <v>161</v>
      </c>
      <c r="N191" t="str">
        <f t="shared" si="5"/>
        <v>F</v>
      </c>
      <c r="O191">
        <f t="shared" si="6"/>
        <v>29.29</v>
      </c>
    </row>
    <row r="192" spans="1:15" x14ac:dyDescent="0.25">
      <c r="A192" s="26">
        <v>6</v>
      </c>
      <c r="B192" t="s">
        <v>107</v>
      </c>
      <c r="C192">
        <v>4</v>
      </c>
      <c r="D192" t="s">
        <v>46</v>
      </c>
      <c r="E192" t="s">
        <v>31</v>
      </c>
      <c r="G192">
        <v>3136</v>
      </c>
      <c r="H192" t="s">
        <v>109</v>
      </c>
      <c r="I192" s="26" t="s">
        <v>32</v>
      </c>
      <c r="K192">
        <v>0</v>
      </c>
      <c r="L192" t="s">
        <v>23</v>
      </c>
      <c r="M192" t="s">
        <v>161</v>
      </c>
      <c r="N192" t="str">
        <f t="shared" si="5"/>
        <v>F</v>
      </c>
      <c r="O192">
        <f t="shared" si="6"/>
        <v>0</v>
      </c>
    </row>
    <row r="193" spans="1:15" x14ac:dyDescent="0.25">
      <c r="A193" s="26">
        <v>6</v>
      </c>
      <c r="B193" t="s">
        <v>107</v>
      </c>
      <c r="C193">
        <v>4</v>
      </c>
      <c r="D193" t="s">
        <v>50</v>
      </c>
      <c r="E193" t="s">
        <v>13</v>
      </c>
      <c r="F193">
        <v>200</v>
      </c>
      <c r="G193">
        <v>2541</v>
      </c>
      <c r="H193" t="s">
        <v>121</v>
      </c>
      <c r="I193" s="26">
        <v>33.159999999999997</v>
      </c>
      <c r="J193">
        <v>-0.3</v>
      </c>
      <c r="K193">
        <v>181</v>
      </c>
      <c r="M193" t="s">
        <v>161</v>
      </c>
      <c r="N193" t="str">
        <f t="shared" si="5"/>
        <v>F</v>
      </c>
      <c r="O193">
        <f t="shared" si="6"/>
        <v>33.159999999999997</v>
      </c>
    </row>
    <row r="194" spans="1:15" x14ac:dyDescent="0.25">
      <c r="A194" s="26">
        <v>6</v>
      </c>
      <c r="B194" t="s">
        <v>107</v>
      </c>
      <c r="C194">
        <v>4</v>
      </c>
      <c r="D194" t="s">
        <v>50</v>
      </c>
      <c r="E194" t="s">
        <v>13</v>
      </c>
      <c r="F194">
        <v>5000</v>
      </c>
      <c r="G194">
        <v>2071</v>
      </c>
      <c r="H194" t="s">
        <v>122</v>
      </c>
      <c r="I194" s="26" t="s">
        <v>297</v>
      </c>
      <c r="K194">
        <v>388</v>
      </c>
      <c r="M194" t="s">
        <v>161</v>
      </c>
      <c r="N194" t="str">
        <f t="shared" si="5"/>
        <v>F</v>
      </c>
      <c r="O194">
        <f t="shared" si="6"/>
        <v>1.3438657407407408E-2</v>
      </c>
    </row>
    <row r="195" spans="1:15" x14ac:dyDescent="0.25">
      <c r="A195" s="26">
        <v>6</v>
      </c>
      <c r="B195" t="s">
        <v>107</v>
      </c>
      <c r="C195">
        <v>4</v>
      </c>
      <c r="D195" t="s">
        <v>50</v>
      </c>
      <c r="E195" t="s">
        <v>13</v>
      </c>
      <c r="F195">
        <v>5000</v>
      </c>
      <c r="G195">
        <v>1870</v>
      </c>
      <c r="H195" t="s">
        <v>267</v>
      </c>
      <c r="I195" s="26" t="s">
        <v>296</v>
      </c>
      <c r="K195">
        <v>388</v>
      </c>
      <c r="M195" t="s">
        <v>161</v>
      </c>
      <c r="N195" t="str">
        <f t="shared" ref="N195:N258" si="7">LEFT(D195,1)</f>
        <v>F</v>
      </c>
      <c r="O195">
        <f t="shared" si="6"/>
        <v>1.3440972222222222E-2</v>
      </c>
    </row>
    <row r="196" spans="1:15" x14ac:dyDescent="0.25">
      <c r="A196" s="26">
        <v>6</v>
      </c>
      <c r="B196" t="s">
        <v>107</v>
      </c>
      <c r="C196">
        <v>4</v>
      </c>
      <c r="D196" t="s">
        <v>50</v>
      </c>
      <c r="E196" t="s">
        <v>13</v>
      </c>
      <c r="F196">
        <v>5000</v>
      </c>
      <c r="G196">
        <v>1514</v>
      </c>
      <c r="H196" t="s">
        <v>123</v>
      </c>
      <c r="I196" s="26" t="s">
        <v>295</v>
      </c>
      <c r="K196">
        <v>198</v>
      </c>
      <c r="M196" t="s">
        <v>161</v>
      </c>
      <c r="N196" t="str">
        <f t="shared" si="7"/>
        <v>F</v>
      </c>
      <c r="O196">
        <f t="shared" si="6"/>
        <v>1.6097222222222221E-2</v>
      </c>
    </row>
    <row r="197" spans="1:15" x14ac:dyDescent="0.25">
      <c r="A197" s="26">
        <v>6</v>
      </c>
      <c r="B197" t="s">
        <v>107</v>
      </c>
      <c r="C197">
        <v>4</v>
      </c>
      <c r="D197" t="s">
        <v>50</v>
      </c>
      <c r="E197" t="s">
        <v>27</v>
      </c>
      <c r="G197">
        <v>2541</v>
      </c>
      <c r="H197" t="s">
        <v>121</v>
      </c>
      <c r="I197" s="26" t="s">
        <v>37</v>
      </c>
      <c r="K197">
        <v>121</v>
      </c>
      <c r="M197" t="s">
        <v>161</v>
      </c>
      <c r="N197" t="str">
        <f t="shared" si="7"/>
        <v>F</v>
      </c>
      <c r="O197">
        <f t="shared" si="6"/>
        <v>6.11</v>
      </c>
    </row>
    <row r="198" spans="1:15" x14ac:dyDescent="0.25">
      <c r="A198" s="26">
        <v>6</v>
      </c>
      <c r="B198" t="s">
        <v>107</v>
      </c>
      <c r="C198">
        <v>4</v>
      </c>
      <c r="D198" t="s">
        <v>50</v>
      </c>
      <c r="E198" t="s">
        <v>22</v>
      </c>
      <c r="G198">
        <v>2541</v>
      </c>
      <c r="H198" t="s">
        <v>121</v>
      </c>
      <c r="I198" s="26" t="s">
        <v>52</v>
      </c>
      <c r="K198">
        <v>146</v>
      </c>
      <c r="L198" t="s">
        <v>45</v>
      </c>
      <c r="M198" t="s">
        <v>161</v>
      </c>
      <c r="N198" t="str">
        <f t="shared" si="7"/>
        <v>F</v>
      </c>
      <c r="O198">
        <f t="shared" si="6"/>
        <v>5.26</v>
      </c>
    </row>
    <row r="199" spans="1:15" x14ac:dyDescent="0.25">
      <c r="A199" s="26">
        <v>6</v>
      </c>
      <c r="B199" t="s">
        <v>107</v>
      </c>
      <c r="C199">
        <v>4</v>
      </c>
      <c r="D199" t="s">
        <v>54</v>
      </c>
      <c r="E199" t="s">
        <v>22</v>
      </c>
      <c r="G199">
        <v>3998</v>
      </c>
      <c r="H199" t="s">
        <v>476</v>
      </c>
      <c r="I199" s="26" t="s">
        <v>105</v>
      </c>
      <c r="K199">
        <v>263</v>
      </c>
      <c r="L199" t="s">
        <v>23</v>
      </c>
      <c r="M199" t="s">
        <v>161</v>
      </c>
      <c r="N199" t="str">
        <f t="shared" si="7"/>
        <v>M</v>
      </c>
      <c r="O199">
        <f t="shared" si="6"/>
        <v>8.39</v>
      </c>
    </row>
    <row r="200" spans="1:15" x14ac:dyDescent="0.25">
      <c r="A200" s="26">
        <v>6</v>
      </c>
      <c r="B200" t="s">
        <v>107</v>
      </c>
      <c r="C200">
        <v>4</v>
      </c>
      <c r="D200" t="s">
        <v>54</v>
      </c>
      <c r="E200" t="s">
        <v>31</v>
      </c>
      <c r="G200">
        <v>3998</v>
      </c>
      <c r="H200" t="s">
        <v>476</v>
      </c>
      <c r="I200" s="26" t="s">
        <v>279</v>
      </c>
      <c r="K200">
        <v>425</v>
      </c>
      <c r="L200" t="s">
        <v>23</v>
      </c>
      <c r="M200" t="s">
        <v>161</v>
      </c>
      <c r="N200" t="str">
        <f t="shared" si="7"/>
        <v>M</v>
      </c>
      <c r="O200">
        <f t="shared" si="6"/>
        <v>33.090000000000003</v>
      </c>
    </row>
    <row r="201" spans="1:15" x14ac:dyDescent="0.25">
      <c r="A201" s="26">
        <v>6</v>
      </c>
      <c r="B201" t="s">
        <v>107</v>
      </c>
      <c r="C201">
        <v>4</v>
      </c>
      <c r="D201" t="s">
        <v>70</v>
      </c>
      <c r="E201" t="s">
        <v>13</v>
      </c>
      <c r="F201">
        <v>800</v>
      </c>
      <c r="G201">
        <v>1729</v>
      </c>
      <c r="H201" t="s">
        <v>135</v>
      </c>
      <c r="I201" s="26" t="s">
        <v>280</v>
      </c>
      <c r="K201">
        <v>401</v>
      </c>
      <c r="M201" t="s">
        <v>161</v>
      </c>
      <c r="N201" t="str">
        <f t="shared" si="7"/>
        <v>M</v>
      </c>
      <c r="O201">
        <f t="shared" si="6"/>
        <v>1.6064814814814815E-3</v>
      </c>
    </row>
    <row r="202" spans="1:15" x14ac:dyDescent="0.25">
      <c r="A202" s="26">
        <v>6</v>
      </c>
      <c r="B202" t="s">
        <v>107</v>
      </c>
      <c r="C202">
        <v>4</v>
      </c>
      <c r="D202" t="s">
        <v>70</v>
      </c>
      <c r="E202" t="s">
        <v>13</v>
      </c>
      <c r="F202">
        <v>5000</v>
      </c>
      <c r="G202">
        <v>1729</v>
      </c>
      <c r="H202" t="s">
        <v>135</v>
      </c>
      <c r="I202" s="26" t="s">
        <v>294</v>
      </c>
      <c r="K202">
        <v>377</v>
      </c>
      <c r="M202" t="s">
        <v>161</v>
      </c>
      <c r="N202" t="str">
        <f t="shared" si="7"/>
        <v>M</v>
      </c>
      <c r="O202">
        <f t="shared" si="6"/>
        <v>1.2733796296296297E-2</v>
      </c>
    </row>
    <row r="203" spans="1:15" x14ac:dyDescent="0.25">
      <c r="A203" s="26">
        <v>6</v>
      </c>
      <c r="B203" t="s">
        <v>107</v>
      </c>
      <c r="C203">
        <v>4</v>
      </c>
      <c r="D203" t="s">
        <v>75</v>
      </c>
      <c r="E203" t="s">
        <v>13</v>
      </c>
      <c r="F203">
        <v>200</v>
      </c>
      <c r="G203">
        <v>3149</v>
      </c>
      <c r="H203" t="s">
        <v>143</v>
      </c>
      <c r="I203" s="26">
        <v>25.36</v>
      </c>
      <c r="J203">
        <v>-3.7</v>
      </c>
      <c r="K203">
        <v>284</v>
      </c>
      <c r="M203" t="s">
        <v>161</v>
      </c>
      <c r="N203" t="str">
        <f t="shared" si="7"/>
        <v>M</v>
      </c>
      <c r="O203">
        <f t="shared" ref="O203:O266" si="8">IF(OR(I203="DNS",I203="NM"),0,IF(I203=N(I203),I203,LEFT(I203,LEN(I203)-1)))+0</f>
        <v>25.36</v>
      </c>
    </row>
    <row r="204" spans="1:15" x14ac:dyDescent="0.25">
      <c r="A204" s="26">
        <v>6</v>
      </c>
      <c r="B204" t="s">
        <v>107</v>
      </c>
      <c r="C204">
        <v>4</v>
      </c>
      <c r="D204" t="s">
        <v>75</v>
      </c>
      <c r="E204" t="s">
        <v>13</v>
      </c>
      <c r="F204">
        <v>200</v>
      </c>
      <c r="G204">
        <v>1602</v>
      </c>
      <c r="H204" t="s">
        <v>145</v>
      </c>
      <c r="I204" s="26">
        <v>26.51</v>
      </c>
      <c r="J204">
        <v>-3.3</v>
      </c>
      <c r="K204">
        <v>232</v>
      </c>
      <c r="M204" t="s">
        <v>161</v>
      </c>
      <c r="N204" t="str">
        <f t="shared" si="7"/>
        <v>M</v>
      </c>
      <c r="O204">
        <f t="shared" si="8"/>
        <v>26.51</v>
      </c>
    </row>
    <row r="205" spans="1:15" x14ac:dyDescent="0.25">
      <c r="A205" s="26">
        <v>6</v>
      </c>
      <c r="B205" t="s">
        <v>107</v>
      </c>
      <c r="C205">
        <v>4</v>
      </c>
      <c r="D205" t="s">
        <v>75</v>
      </c>
      <c r="E205" t="s">
        <v>13</v>
      </c>
      <c r="F205">
        <v>200</v>
      </c>
      <c r="G205">
        <v>4591</v>
      </c>
      <c r="H205" t="s">
        <v>291</v>
      </c>
      <c r="I205" s="26">
        <v>28.73</v>
      </c>
      <c r="J205">
        <v>-3.6</v>
      </c>
      <c r="K205">
        <v>185</v>
      </c>
      <c r="M205" t="s">
        <v>161</v>
      </c>
      <c r="N205" t="str">
        <f t="shared" si="7"/>
        <v>M</v>
      </c>
      <c r="O205">
        <f t="shared" si="8"/>
        <v>28.73</v>
      </c>
    </row>
    <row r="206" spans="1:15" x14ac:dyDescent="0.25">
      <c r="A206" s="26">
        <v>6</v>
      </c>
      <c r="B206" t="s">
        <v>107</v>
      </c>
      <c r="C206">
        <v>4</v>
      </c>
      <c r="D206" t="s">
        <v>75</v>
      </c>
      <c r="E206" t="s">
        <v>13</v>
      </c>
      <c r="F206">
        <v>200</v>
      </c>
      <c r="G206">
        <v>1253</v>
      </c>
      <c r="H206" t="s">
        <v>150</v>
      </c>
      <c r="I206" s="26">
        <v>31.54</v>
      </c>
      <c r="J206">
        <v>-4.2</v>
      </c>
      <c r="K206">
        <v>159</v>
      </c>
      <c r="M206" t="s">
        <v>161</v>
      </c>
      <c r="N206" t="str">
        <f t="shared" si="7"/>
        <v>M</v>
      </c>
      <c r="O206">
        <f t="shared" si="8"/>
        <v>31.54</v>
      </c>
    </row>
    <row r="207" spans="1:15" x14ac:dyDescent="0.25">
      <c r="A207" s="26">
        <v>6</v>
      </c>
      <c r="B207" t="s">
        <v>107</v>
      </c>
      <c r="C207">
        <v>4</v>
      </c>
      <c r="D207" t="s">
        <v>75</v>
      </c>
      <c r="E207" t="s">
        <v>13</v>
      </c>
      <c r="F207">
        <v>800</v>
      </c>
      <c r="G207">
        <v>1602</v>
      </c>
      <c r="H207" t="s">
        <v>145</v>
      </c>
      <c r="I207" s="26" t="s">
        <v>293</v>
      </c>
      <c r="K207">
        <v>342</v>
      </c>
      <c r="M207" t="s">
        <v>161</v>
      </c>
      <c r="N207" t="str">
        <f t="shared" si="7"/>
        <v>M</v>
      </c>
      <c r="O207">
        <f t="shared" si="8"/>
        <v>1.517361111111111E-3</v>
      </c>
    </row>
    <row r="208" spans="1:15" x14ac:dyDescent="0.25">
      <c r="A208" s="26">
        <v>6</v>
      </c>
      <c r="B208" t="s">
        <v>107</v>
      </c>
      <c r="C208">
        <v>4</v>
      </c>
      <c r="D208" t="s">
        <v>75</v>
      </c>
      <c r="E208" t="s">
        <v>13</v>
      </c>
      <c r="F208">
        <v>800</v>
      </c>
      <c r="G208">
        <v>2466</v>
      </c>
      <c r="H208" t="s">
        <v>212</v>
      </c>
      <c r="I208" s="26" t="s">
        <v>292</v>
      </c>
      <c r="K208">
        <v>264</v>
      </c>
      <c r="M208" t="s">
        <v>161</v>
      </c>
      <c r="N208" t="str">
        <f t="shared" si="7"/>
        <v>M</v>
      </c>
      <c r="O208">
        <f t="shared" si="8"/>
        <v>1.6226851851851853E-3</v>
      </c>
    </row>
    <row r="209" spans="1:15" x14ac:dyDescent="0.25">
      <c r="A209" s="26">
        <v>6</v>
      </c>
      <c r="B209" t="s">
        <v>107</v>
      </c>
      <c r="C209">
        <v>4</v>
      </c>
      <c r="D209" t="s">
        <v>75</v>
      </c>
      <c r="E209" t="s">
        <v>13</v>
      </c>
      <c r="F209">
        <v>800</v>
      </c>
      <c r="G209">
        <v>4591</v>
      </c>
      <c r="H209" t="s">
        <v>291</v>
      </c>
      <c r="I209" s="26" t="s">
        <v>42</v>
      </c>
      <c r="K209">
        <v>223</v>
      </c>
      <c r="M209" t="s">
        <v>161</v>
      </c>
      <c r="N209" t="str">
        <f t="shared" si="7"/>
        <v>M</v>
      </c>
      <c r="O209">
        <f t="shared" si="8"/>
        <v>1.6956018518518518E-3</v>
      </c>
    </row>
    <row r="210" spans="1:15" x14ac:dyDescent="0.25">
      <c r="A210" s="26">
        <v>6</v>
      </c>
      <c r="B210" t="s">
        <v>107</v>
      </c>
      <c r="C210">
        <v>4</v>
      </c>
      <c r="D210" t="s">
        <v>75</v>
      </c>
      <c r="E210" t="s">
        <v>13</v>
      </c>
      <c r="F210">
        <v>800</v>
      </c>
      <c r="G210">
        <v>1253</v>
      </c>
      <c r="H210" t="s">
        <v>150</v>
      </c>
      <c r="I210" s="26" t="s">
        <v>233</v>
      </c>
      <c r="K210">
        <v>214</v>
      </c>
      <c r="M210" t="s">
        <v>161</v>
      </c>
      <c r="N210" t="str">
        <f t="shared" si="7"/>
        <v>M</v>
      </c>
      <c r="O210">
        <f t="shared" si="8"/>
        <v>1.712962962962963E-3</v>
      </c>
    </row>
    <row r="211" spans="1:15" x14ac:dyDescent="0.25">
      <c r="A211" s="26">
        <v>6</v>
      </c>
      <c r="B211" t="s">
        <v>107</v>
      </c>
      <c r="C211">
        <v>4</v>
      </c>
      <c r="D211" t="s">
        <v>75</v>
      </c>
      <c r="E211" t="s">
        <v>13</v>
      </c>
      <c r="F211">
        <v>5000</v>
      </c>
      <c r="G211">
        <v>1871</v>
      </c>
      <c r="H211" t="s">
        <v>148</v>
      </c>
      <c r="I211" s="26" t="s">
        <v>290</v>
      </c>
      <c r="K211">
        <v>349</v>
      </c>
      <c r="M211" t="s">
        <v>161</v>
      </c>
      <c r="N211" t="str">
        <f t="shared" si="7"/>
        <v>M</v>
      </c>
      <c r="O211">
        <f t="shared" si="8"/>
        <v>1.1871527777777778E-2</v>
      </c>
    </row>
    <row r="212" spans="1:15" x14ac:dyDescent="0.25">
      <c r="A212" s="26">
        <v>6</v>
      </c>
      <c r="B212" t="s">
        <v>107</v>
      </c>
      <c r="C212">
        <v>4</v>
      </c>
      <c r="D212" t="s">
        <v>75</v>
      </c>
      <c r="E212" t="s">
        <v>13</v>
      </c>
      <c r="F212">
        <v>5000</v>
      </c>
      <c r="G212">
        <v>1253</v>
      </c>
      <c r="H212" t="s">
        <v>150</v>
      </c>
      <c r="I212" s="26" t="s">
        <v>289</v>
      </c>
      <c r="K212">
        <v>308</v>
      </c>
      <c r="M212" t="s">
        <v>161</v>
      </c>
      <c r="N212" t="str">
        <f t="shared" si="7"/>
        <v>M</v>
      </c>
      <c r="O212">
        <f t="shared" si="8"/>
        <v>1.2284722222222223E-2</v>
      </c>
    </row>
    <row r="213" spans="1:15" x14ac:dyDescent="0.25">
      <c r="A213" s="26">
        <v>6</v>
      </c>
      <c r="B213" t="s">
        <v>107</v>
      </c>
      <c r="C213">
        <v>4</v>
      </c>
      <c r="D213" t="s">
        <v>75</v>
      </c>
      <c r="E213" t="s">
        <v>27</v>
      </c>
      <c r="G213">
        <v>1602</v>
      </c>
      <c r="H213" t="s">
        <v>145</v>
      </c>
      <c r="I213" s="26" t="s">
        <v>288</v>
      </c>
      <c r="K213">
        <v>191</v>
      </c>
      <c r="M213" t="s">
        <v>161</v>
      </c>
      <c r="N213" t="str">
        <f t="shared" si="7"/>
        <v>M</v>
      </c>
      <c r="O213">
        <f t="shared" si="8"/>
        <v>9.35</v>
      </c>
    </row>
    <row r="214" spans="1:15" x14ac:dyDescent="0.25">
      <c r="A214" s="26">
        <v>6</v>
      </c>
      <c r="B214" t="s">
        <v>107</v>
      </c>
      <c r="C214">
        <v>4</v>
      </c>
      <c r="D214" t="s">
        <v>75</v>
      </c>
      <c r="E214" t="s">
        <v>27</v>
      </c>
      <c r="G214">
        <v>1253</v>
      </c>
      <c r="H214" t="s">
        <v>150</v>
      </c>
      <c r="I214" s="26" t="s">
        <v>196</v>
      </c>
      <c r="K214">
        <v>183</v>
      </c>
      <c r="M214" t="s">
        <v>161</v>
      </c>
      <c r="N214" t="str">
        <f t="shared" si="7"/>
        <v>M</v>
      </c>
      <c r="O214">
        <f t="shared" si="8"/>
        <v>9.07</v>
      </c>
    </row>
    <row r="215" spans="1:15" x14ac:dyDescent="0.25">
      <c r="A215" s="26">
        <v>6</v>
      </c>
      <c r="B215" t="s">
        <v>107</v>
      </c>
      <c r="C215">
        <v>4</v>
      </c>
      <c r="D215" t="s">
        <v>75</v>
      </c>
      <c r="E215" t="s">
        <v>22</v>
      </c>
      <c r="G215">
        <v>1385</v>
      </c>
      <c r="H215" t="s">
        <v>155</v>
      </c>
      <c r="I215" s="26" t="s">
        <v>287</v>
      </c>
      <c r="K215">
        <v>510</v>
      </c>
      <c r="L215" t="s">
        <v>74</v>
      </c>
      <c r="M215" t="s">
        <v>161</v>
      </c>
      <c r="N215" t="str">
        <f t="shared" si="7"/>
        <v>M</v>
      </c>
      <c r="O215">
        <f t="shared" si="8"/>
        <v>14.93</v>
      </c>
    </row>
    <row r="216" spans="1:15" x14ac:dyDescent="0.25">
      <c r="A216" s="26">
        <v>6</v>
      </c>
      <c r="B216" t="s">
        <v>107</v>
      </c>
      <c r="C216">
        <v>4</v>
      </c>
      <c r="D216" t="s">
        <v>75</v>
      </c>
      <c r="E216" t="s">
        <v>22</v>
      </c>
      <c r="G216">
        <v>3149</v>
      </c>
      <c r="H216" t="s">
        <v>143</v>
      </c>
      <c r="I216" s="26" t="s">
        <v>230</v>
      </c>
      <c r="K216">
        <v>411</v>
      </c>
      <c r="L216" t="s">
        <v>74</v>
      </c>
      <c r="M216" t="s">
        <v>161</v>
      </c>
      <c r="N216" t="str">
        <f t="shared" si="7"/>
        <v>M</v>
      </c>
      <c r="O216">
        <f t="shared" si="8"/>
        <v>9.84</v>
      </c>
    </row>
    <row r="217" spans="1:15" x14ac:dyDescent="0.25">
      <c r="A217" s="26">
        <v>6</v>
      </c>
      <c r="B217" t="s">
        <v>107</v>
      </c>
      <c r="C217">
        <v>4</v>
      </c>
      <c r="D217" t="s">
        <v>75</v>
      </c>
      <c r="E217" t="s">
        <v>22</v>
      </c>
      <c r="G217">
        <v>1602</v>
      </c>
      <c r="H217" t="s">
        <v>145</v>
      </c>
      <c r="I217" s="26" t="s">
        <v>92</v>
      </c>
      <c r="K217">
        <v>216</v>
      </c>
      <c r="L217" t="s">
        <v>74</v>
      </c>
      <c r="M217" t="s">
        <v>161</v>
      </c>
      <c r="N217" t="str">
        <f t="shared" si="7"/>
        <v>M</v>
      </c>
      <c r="O217">
        <f t="shared" si="8"/>
        <v>6.91</v>
      </c>
    </row>
    <row r="218" spans="1:15" x14ac:dyDescent="0.25">
      <c r="A218" s="26">
        <v>6</v>
      </c>
      <c r="B218" t="s">
        <v>107</v>
      </c>
      <c r="C218">
        <v>4</v>
      </c>
      <c r="D218" t="s">
        <v>75</v>
      </c>
      <c r="E218" t="s">
        <v>31</v>
      </c>
      <c r="G218">
        <v>1385</v>
      </c>
      <c r="H218" t="s">
        <v>155</v>
      </c>
      <c r="I218" s="26" t="s">
        <v>286</v>
      </c>
      <c r="K218">
        <v>424</v>
      </c>
      <c r="L218" t="s">
        <v>74</v>
      </c>
      <c r="M218" t="s">
        <v>161</v>
      </c>
      <c r="N218" t="str">
        <f t="shared" si="7"/>
        <v>M</v>
      </c>
      <c r="O218">
        <f t="shared" si="8"/>
        <v>35.979999999999997</v>
      </c>
    </row>
    <row r="219" spans="1:15" x14ac:dyDescent="0.25">
      <c r="A219" s="26">
        <v>6</v>
      </c>
      <c r="B219" t="s">
        <v>107</v>
      </c>
      <c r="C219">
        <v>4</v>
      </c>
      <c r="D219" t="s">
        <v>75</v>
      </c>
      <c r="E219" t="s">
        <v>31</v>
      </c>
      <c r="G219">
        <v>3149</v>
      </c>
      <c r="H219" t="s">
        <v>143</v>
      </c>
      <c r="I219" s="26" t="s">
        <v>251</v>
      </c>
      <c r="K219">
        <v>260</v>
      </c>
      <c r="L219" t="s">
        <v>74</v>
      </c>
      <c r="M219" t="s">
        <v>161</v>
      </c>
      <c r="N219" t="str">
        <f t="shared" si="7"/>
        <v>M</v>
      </c>
      <c r="O219">
        <f t="shared" si="8"/>
        <v>21.08</v>
      </c>
    </row>
    <row r="220" spans="1:15" x14ac:dyDescent="0.25">
      <c r="A220" s="26">
        <v>7</v>
      </c>
      <c r="B220" t="s">
        <v>107</v>
      </c>
      <c r="C220">
        <v>4</v>
      </c>
      <c r="D220" t="s">
        <v>46</v>
      </c>
      <c r="E220" t="s">
        <v>13</v>
      </c>
      <c r="F220">
        <v>60</v>
      </c>
      <c r="G220">
        <v>3135</v>
      </c>
      <c r="H220" t="s">
        <v>108</v>
      </c>
      <c r="I220" s="26">
        <v>10.210000000000001</v>
      </c>
      <c r="K220">
        <v>496</v>
      </c>
      <c r="M220" t="s">
        <v>319</v>
      </c>
      <c r="N220" t="str">
        <f t="shared" si="7"/>
        <v>F</v>
      </c>
      <c r="O220">
        <f t="shared" si="8"/>
        <v>10.210000000000001</v>
      </c>
    </row>
    <row r="221" spans="1:15" x14ac:dyDescent="0.25">
      <c r="A221" s="26">
        <v>7</v>
      </c>
      <c r="B221" t="s">
        <v>107</v>
      </c>
      <c r="C221">
        <v>4</v>
      </c>
      <c r="D221" t="s">
        <v>46</v>
      </c>
      <c r="E221" t="s">
        <v>13</v>
      </c>
      <c r="F221">
        <v>60</v>
      </c>
      <c r="G221">
        <v>3136</v>
      </c>
      <c r="H221" t="s">
        <v>109</v>
      </c>
      <c r="I221" s="26">
        <v>10.06</v>
      </c>
      <c r="K221">
        <v>457</v>
      </c>
      <c r="M221" t="s">
        <v>319</v>
      </c>
      <c r="N221" t="str">
        <f t="shared" si="7"/>
        <v>F</v>
      </c>
      <c r="O221">
        <f t="shared" si="8"/>
        <v>10.06</v>
      </c>
    </row>
    <row r="222" spans="1:15" x14ac:dyDescent="0.25">
      <c r="A222" s="26">
        <v>7</v>
      </c>
      <c r="B222" t="s">
        <v>107</v>
      </c>
      <c r="C222">
        <v>4</v>
      </c>
      <c r="D222" t="s">
        <v>46</v>
      </c>
      <c r="E222" t="s">
        <v>13</v>
      </c>
      <c r="F222">
        <v>600</v>
      </c>
      <c r="G222">
        <v>1271</v>
      </c>
      <c r="H222" t="s">
        <v>112</v>
      </c>
      <c r="I222" s="26" t="s">
        <v>340</v>
      </c>
      <c r="K222">
        <v>185</v>
      </c>
      <c r="M222" t="s">
        <v>319</v>
      </c>
      <c r="N222" t="str">
        <f t="shared" si="7"/>
        <v>F</v>
      </c>
      <c r="O222">
        <f t="shared" si="8"/>
        <v>1.7534722222222222E-3</v>
      </c>
    </row>
    <row r="223" spans="1:15" x14ac:dyDescent="0.25">
      <c r="A223" s="26">
        <v>7</v>
      </c>
      <c r="B223" t="s">
        <v>107</v>
      </c>
      <c r="C223">
        <v>4</v>
      </c>
      <c r="D223" t="s">
        <v>46</v>
      </c>
      <c r="E223" t="s">
        <v>17</v>
      </c>
      <c r="G223">
        <v>3135</v>
      </c>
      <c r="H223" t="s">
        <v>108</v>
      </c>
      <c r="I223" s="26" t="s">
        <v>77</v>
      </c>
      <c r="K223">
        <v>0</v>
      </c>
      <c r="L223" t="s">
        <v>39</v>
      </c>
      <c r="M223" t="s">
        <v>319</v>
      </c>
      <c r="N223" t="str">
        <f t="shared" si="7"/>
        <v>F</v>
      </c>
      <c r="O223">
        <f t="shared" si="8"/>
        <v>3.31</v>
      </c>
    </row>
    <row r="224" spans="1:15" x14ac:dyDescent="0.25">
      <c r="A224" s="26">
        <v>7</v>
      </c>
      <c r="B224" t="s">
        <v>107</v>
      </c>
      <c r="C224">
        <v>4</v>
      </c>
      <c r="D224" t="s">
        <v>46</v>
      </c>
      <c r="E224" t="s">
        <v>17</v>
      </c>
      <c r="G224">
        <v>3136</v>
      </c>
      <c r="H224" t="s">
        <v>109</v>
      </c>
      <c r="I224" s="26" t="s">
        <v>229</v>
      </c>
      <c r="K224">
        <v>0</v>
      </c>
      <c r="L224" t="s">
        <v>39</v>
      </c>
      <c r="M224" t="s">
        <v>319</v>
      </c>
      <c r="N224" t="str">
        <f t="shared" si="7"/>
        <v>F</v>
      </c>
      <c r="O224">
        <f t="shared" si="8"/>
        <v>3.33</v>
      </c>
    </row>
    <row r="225" spans="1:15" x14ac:dyDescent="0.25">
      <c r="A225" s="26">
        <v>7</v>
      </c>
      <c r="B225" t="s">
        <v>107</v>
      </c>
      <c r="C225">
        <v>4</v>
      </c>
      <c r="D225" t="s">
        <v>46</v>
      </c>
      <c r="E225" t="s">
        <v>28</v>
      </c>
      <c r="G225">
        <v>3135</v>
      </c>
      <c r="H225" t="s">
        <v>108</v>
      </c>
      <c r="I225" s="26" t="s">
        <v>29</v>
      </c>
      <c r="K225">
        <v>372</v>
      </c>
      <c r="M225" t="s">
        <v>319</v>
      </c>
      <c r="N225" t="str">
        <f t="shared" si="7"/>
        <v>F</v>
      </c>
      <c r="O225">
        <f t="shared" si="8"/>
        <v>1.1000000000000001</v>
      </c>
    </row>
    <row r="226" spans="1:15" x14ac:dyDescent="0.25">
      <c r="A226" s="26">
        <v>7</v>
      </c>
      <c r="B226" t="s">
        <v>107</v>
      </c>
      <c r="C226">
        <v>4</v>
      </c>
      <c r="D226" t="s">
        <v>46</v>
      </c>
      <c r="E226" t="s">
        <v>28</v>
      </c>
      <c r="G226">
        <v>3136</v>
      </c>
      <c r="H226" t="s">
        <v>109</v>
      </c>
      <c r="I226" s="26" t="s">
        <v>29</v>
      </c>
      <c r="K226">
        <v>308</v>
      </c>
      <c r="M226" t="s">
        <v>319</v>
      </c>
      <c r="N226" t="str">
        <f t="shared" si="7"/>
        <v>F</v>
      </c>
      <c r="O226">
        <f t="shared" si="8"/>
        <v>1.1000000000000001</v>
      </c>
    </row>
    <row r="227" spans="1:15" x14ac:dyDescent="0.25">
      <c r="A227" s="26">
        <v>7</v>
      </c>
      <c r="B227" t="s">
        <v>107</v>
      </c>
      <c r="C227">
        <v>4</v>
      </c>
      <c r="D227" t="s">
        <v>46</v>
      </c>
      <c r="E227" t="s">
        <v>18</v>
      </c>
      <c r="G227">
        <v>3136</v>
      </c>
      <c r="H227" t="s">
        <v>109</v>
      </c>
      <c r="I227" s="26" t="s">
        <v>303</v>
      </c>
      <c r="K227">
        <v>407</v>
      </c>
      <c r="L227" t="s">
        <v>34</v>
      </c>
      <c r="M227" t="s">
        <v>319</v>
      </c>
      <c r="N227" t="str">
        <f t="shared" si="7"/>
        <v>F</v>
      </c>
      <c r="O227">
        <f t="shared" si="8"/>
        <v>19.88</v>
      </c>
    </row>
    <row r="228" spans="1:15" x14ac:dyDescent="0.25">
      <c r="A228" s="26">
        <v>7</v>
      </c>
      <c r="B228" t="s">
        <v>107</v>
      </c>
      <c r="C228">
        <v>4</v>
      </c>
      <c r="D228" t="s">
        <v>46</v>
      </c>
      <c r="E228" t="s">
        <v>18</v>
      </c>
      <c r="G228">
        <v>3135</v>
      </c>
      <c r="H228" t="s">
        <v>108</v>
      </c>
      <c r="I228" s="26" t="s">
        <v>339</v>
      </c>
      <c r="K228">
        <v>403</v>
      </c>
      <c r="L228" t="s">
        <v>34</v>
      </c>
      <c r="M228" t="s">
        <v>319</v>
      </c>
      <c r="N228" t="str">
        <f t="shared" si="7"/>
        <v>F</v>
      </c>
      <c r="O228">
        <f t="shared" si="8"/>
        <v>17.28</v>
      </c>
    </row>
    <row r="229" spans="1:15" x14ac:dyDescent="0.25">
      <c r="A229" s="26">
        <v>7</v>
      </c>
      <c r="B229" t="s">
        <v>107</v>
      </c>
      <c r="C229">
        <v>4</v>
      </c>
      <c r="D229" t="s">
        <v>46</v>
      </c>
      <c r="E229" t="s">
        <v>22</v>
      </c>
      <c r="G229">
        <v>3135</v>
      </c>
      <c r="H229" t="s">
        <v>108</v>
      </c>
      <c r="I229" s="26" t="s">
        <v>216</v>
      </c>
      <c r="K229">
        <v>490</v>
      </c>
      <c r="L229" t="s">
        <v>338</v>
      </c>
      <c r="M229" t="s">
        <v>319</v>
      </c>
      <c r="N229" t="str">
        <f t="shared" si="7"/>
        <v>F</v>
      </c>
      <c r="O229">
        <f t="shared" si="8"/>
        <v>7.32</v>
      </c>
    </row>
    <row r="230" spans="1:15" x14ac:dyDescent="0.25">
      <c r="A230" s="26">
        <v>7</v>
      </c>
      <c r="B230" t="s">
        <v>107</v>
      </c>
      <c r="C230">
        <v>4</v>
      </c>
      <c r="D230" t="s">
        <v>46</v>
      </c>
      <c r="E230" t="s">
        <v>22</v>
      </c>
      <c r="G230">
        <v>3136</v>
      </c>
      <c r="H230" t="s">
        <v>109</v>
      </c>
      <c r="I230" s="26" t="s">
        <v>88</v>
      </c>
      <c r="K230">
        <v>460</v>
      </c>
      <c r="L230" t="s">
        <v>23</v>
      </c>
      <c r="M230" t="s">
        <v>319</v>
      </c>
      <c r="N230" t="str">
        <f t="shared" si="7"/>
        <v>F</v>
      </c>
      <c r="O230">
        <f t="shared" si="8"/>
        <v>8.08</v>
      </c>
    </row>
    <row r="231" spans="1:15" x14ac:dyDescent="0.25">
      <c r="A231" s="26">
        <v>7</v>
      </c>
      <c r="B231" t="s">
        <v>107</v>
      </c>
      <c r="C231">
        <v>4</v>
      </c>
      <c r="D231" t="s">
        <v>50</v>
      </c>
      <c r="E231" t="s">
        <v>13</v>
      </c>
      <c r="F231">
        <v>60</v>
      </c>
      <c r="G231">
        <v>2541</v>
      </c>
      <c r="H231" t="s">
        <v>121</v>
      </c>
      <c r="I231" s="26">
        <v>9.74</v>
      </c>
      <c r="K231">
        <v>210</v>
      </c>
      <c r="M231" t="s">
        <v>319</v>
      </c>
      <c r="N231" t="str">
        <f t="shared" si="7"/>
        <v>F</v>
      </c>
      <c r="O231">
        <f t="shared" si="8"/>
        <v>9.74</v>
      </c>
    </row>
    <row r="232" spans="1:15" x14ac:dyDescent="0.25">
      <c r="A232" s="26">
        <v>7</v>
      </c>
      <c r="B232" t="s">
        <v>107</v>
      </c>
      <c r="C232">
        <v>4</v>
      </c>
      <c r="D232" t="s">
        <v>50</v>
      </c>
      <c r="E232" t="s">
        <v>17</v>
      </c>
      <c r="G232">
        <v>2541</v>
      </c>
      <c r="H232" t="s">
        <v>121</v>
      </c>
      <c r="I232" s="26" t="s">
        <v>53</v>
      </c>
      <c r="K232">
        <v>194</v>
      </c>
      <c r="M232" t="s">
        <v>319</v>
      </c>
      <c r="N232" t="str">
        <f t="shared" si="7"/>
        <v>F</v>
      </c>
      <c r="O232">
        <f t="shared" si="8"/>
        <v>3.7</v>
      </c>
    </row>
    <row r="233" spans="1:15" x14ac:dyDescent="0.25">
      <c r="A233" s="26">
        <v>7</v>
      </c>
      <c r="B233" t="s">
        <v>107</v>
      </c>
      <c r="C233">
        <v>4</v>
      </c>
      <c r="D233" t="s">
        <v>50</v>
      </c>
      <c r="E233" t="s">
        <v>18</v>
      </c>
      <c r="G233">
        <v>2541</v>
      </c>
      <c r="H233" t="s">
        <v>121</v>
      </c>
      <c r="I233" s="26" t="s">
        <v>32</v>
      </c>
      <c r="K233">
        <v>0</v>
      </c>
      <c r="L233" t="s">
        <v>44</v>
      </c>
      <c r="M233" t="s">
        <v>319</v>
      </c>
      <c r="N233" t="str">
        <f t="shared" si="7"/>
        <v>F</v>
      </c>
      <c r="O233">
        <f t="shared" si="8"/>
        <v>0</v>
      </c>
    </row>
    <row r="234" spans="1:15" x14ac:dyDescent="0.25">
      <c r="A234" s="26">
        <v>7</v>
      </c>
      <c r="B234" t="s">
        <v>107</v>
      </c>
      <c r="C234">
        <v>4</v>
      </c>
      <c r="D234" t="s">
        <v>50</v>
      </c>
      <c r="E234" t="s">
        <v>22</v>
      </c>
      <c r="G234">
        <v>2541</v>
      </c>
      <c r="H234" t="s">
        <v>121</v>
      </c>
      <c r="I234" s="26" t="s">
        <v>63</v>
      </c>
      <c r="K234">
        <v>180</v>
      </c>
      <c r="L234" t="s">
        <v>337</v>
      </c>
      <c r="M234" t="s">
        <v>319</v>
      </c>
      <c r="N234" t="str">
        <f t="shared" si="7"/>
        <v>F</v>
      </c>
      <c r="O234">
        <f t="shared" si="8"/>
        <v>5.35</v>
      </c>
    </row>
    <row r="235" spans="1:15" x14ac:dyDescent="0.25">
      <c r="A235" s="26">
        <v>7</v>
      </c>
      <c r="B235" t="s">
        <v>107</v>
      </c>
      <c r="C235">
        <v>4</v>
      </c>
      <c r="D235" t="s">
        <v>50</v>
      </c>
      <c r="E235" t="s">
        <v>22</v>
      </c>
      <c r="G235">
        <v>2541</v>
      </c>
      <c r="H235" t="s">
        <v>121</v>
      </c>
      <c r="I235" s="26" t="s">
        <v>32</v>
      </c>
      <c r="K235">
        <v>0</v>
      </c>
      <c r="L235" t="s">
        <v>45</v>
      </c>
      <c r="M235" t="s">
        <v>319</v>
      </c>
      <c r="N235" t="str">
        <f t="shared" si="7"/>
        <v>F</v>
      </c>
      <c r="O235">
        <f t="shared" si="8"/>
        <v>0</v>
      </c>
    </row>
    <row r="236" spans="1:15" x14ac:dyDescent="0.25">
      <c r="A236" s="26">
        <v>7</v>
      </c>
      <c r="B236" t="s">
        <v>107</v>
      </c>
      <c r="C236">
        <v>4</v>
      </c>
      <c r="D236" t="s">
        <v>69</v>
      </c>
      <c r="E236" t="s">
        <v>13</v>
      </c>
      <c r="F236">
        <v>60</v>
      </c>
      <c r="G236">
        <v>1731</v>
      </c>
      <c r="H236" t="s">
        <v>132</v>
      </c>
      <c r="I236" s="26">
        <v>9.11</v>
      </c>
      <c r="K236">
        <v>195</v>
      </c>
      <c r="M236" t="s">
        <v>159</v>
      </c>
      <c r="N236" t="str">
        <f t="shared" si="7"/>
        <v>M</v>
      </c>
      <c r="O236">
        <f t="shared" si="8"/>
        <v>9.11</v>
      </c>
    </row>
    <row r="237" spans="1:15" x14ac:dyDescent="0.25">
      <c r="A237" s="26">
        <v>7</v>
      </c>
      <c r="B237" t="s">
        <v>107</v>
      </c>
      <c r="C237">
        <v>4</v>
      </c>
      <c r="D237" t="s">
        <v>69</v>
      </c>
      <c r="E237" t="s">
        <v>13</v>
      </c>
      <c r="F237">
        <v>600</v>
      </c>
      <c r="G237">
        <v>1731</v>
      </c>
      <c r="H237" t="s">
        <v>132</v>
      </c>
      <c r="I237" s="26" t="s">
        <v>336</v>
      </c>
      <c r="K237">
        <v>195</v>
      </c>
      <c r="M237" t="s">
        <v>159</v>
      </c>
      <c r="N237" t="str">
        <f t="shared" si="7"/>
        <v>M</v>
      </c>
      <c r="O237">
        <f t="shared" si="8"/>
        <v>1.2592592592592592E-3</v>
      </c>
    </row>
    <row r="238" spans="1:15" x14ac:dyDescent="0.25">
      <c r="A238" s="26">
        <v>7</v>
      </c>
      <c r="B238" t="s">
        <v>107</v>
      </c>
      <c r="C238">
        <v>4</v>
      </c>
      <c r="D238" t="s">
        <v>69</v>
      </c>
      <c r="E238" t="s">
        <v>320</v>
      </c>
      <c r="F238">
        <v>1</v>
      </c>
      <c r="G238">
        <v>1731</v>
      </c>
      <c r="H238" t="s">
        <v>132</v>
      </c>
      <c r="I238" s="26" t="s">
        <v>335</v>
      </c>
      <c r="K238">
        <v>187</v>
      </c>
      <c r="M238" t="s">
        <v>159</v>
      </c>
      <c r="N238" t="str">
        <f t="shared" si="7"/>
        <v>M</v>
      </c>
      <c r="O238">
        <f t="shared" si="8"/>
        <v>4.0937499999999993E-3</v>
      </c>
    </row>
    <row r="239" spans="1:15" x14ac:dyDescent="0.25">
      <c r="A239" s="26">
        <v>7</v>
      </c>
      <c r="B239" t="s">
        <v>107</v>
      </c>
      <c r="C239">
        <v>4</v>
      </c>
      <c r="D239" t="s">
        <v>70</v>
      </c>
      <c r="E239" t="s">
        <v>320</v>
      </c>
      <c r="F239">
        <v>1</v>
      </c>
      <c r="G239">
        <v>1230</v>
      </c>
      <c r="H239" t="s">
        <v>136</v>
      </c>
      <c r="I239" s="26" t="s">
        <v>197</v>
      </c>
      <c r="K239">
        <v>459</v>
      </c>
      <c r="M239" t="s">
        <v>159</v>
      </c>
      <c r="N239" t="str">
        <f t="shared" si="7"/>
        <v>M</v>
      </c>
      <c r="O239">
        <f t="shared" si="8"/>
        <v>3.5578703703703705E-3</v>
      </c>
    </row>
    <row r="240" spans="1:15" x14ac:dyDescent="0.25">
      <c r="A240" s="26">
        <v>7</v>
      </c>
      <c r="B240" t="s">
        <v>107</v>
      </c>
      <c r="C240">
        <v>4</v>
      </c>
      <c r="D240" t="s">
        <v>70</v>
      </c>
      <c r="E240" t="s">
        <v>320</v>
      </c>
      <c r="F240">
        <v>1</v>
      </c>
      <c r="G240">
        <v>1451</v>
      </c>
      <c r="H240" t="s">
        <v>334</v>
      </c>
      <c r="I240" s="26" t="s">
        <v>333</v>
      </c>
      <c r="K240">
        <v>326</v>
      </c>
      <c r="M240" t="s">
        <v>319</v>
      </c>
      <c r="N240" t="str">
        <f t="shared" si="7"/>
        <v>M</v>
      </c>
      <c r="O240">
        <f t="shared" si="8"/>
        <v>3.6446759259259258E-3</v>
      </c>
    </row>
    <row r="241" spans="1:15" x14ac:dyDescent="0.25">
      <c r="A241" s="26">
        <v>7</v>
      </c>
      <c r="B241" t="s">
        <v>107</v>
      </c>
      <c r="C241">
        <v>4</v>
      </c>
      <c r="D241" t="s">
        <v>70</v>
      </c>
      <c r="E241" t="s">
        <v>320</v>
      </c>
      <c r="F241">
        <v>1</v>
      </c>
      <c r="G241">
        <v>3005</v>
      </c>
      <c r="H241" t="s">
        <v>332</v>
      </c>
      <c r="I241" s="26" t="s">
        <v>331</v>
      </c>
      <c r="K241">
        <v>241</v>
      </c>
      <c r="M241" t="s">
        <v>319</v>
      </c>
      <c r="N241" t="str">
        <f t="shared" si="7"/>
        <v>M</v>
      </c>
      <c r="O241">
        <f t="shared" si="8"/>
        <v>3.9189814814814816E-3</v>
      </c>
    </row>
    <row r="242" spans="1:15" x14ac:dyDescent="0.25">
      <c r="A242" s="26">
        <v>7</v>
      </c>
      <c r="B242" t="s">
        <v>107</v>
      </c>
      <c r="C242">
        <v>4</v>
      </c>
      <c r="D242" t="s">
        <v>70</v>
      </c>
      <c r="E242" t="s">
        <v>320</v>
      </c>
      <c r="F242">
        <v>1</v>
      </c>
      <c r="G242">
        <v>1516</v>
      </c>
      <c r="H242" t="s">
        <v>140</v>
      </c>
      <c r="I242" s="26" t="s">
        <v>330</v>
      </c>
      <c r="K242">
        <v>194</v>
      </c>
      <c r="M242" t="s">
        <v>319</v>
      </c>
      <c r="N242" t="str">
        <f t="shared" si="7"/>
        <v>M</v>
      </c>
      <c r="O242">
        <f t="shared" si="8"/>
        <v>4.5648148148148149E-3</v>
      </c>
    </row>
    <row r="243" spans="1:15" x14ac:dyDescent="0.25">
      <c r="A243" s="26">
        <v>7</v>
      </c>
      <c r="B243" t="s">
        <v>107</v>
      </c>
      <c r="C243">
        <v>4</v>
      </c>
      <c r="D243" t="s">
        <v>70</v>
      </c>
      <c r="E243" t="s">
        <v>18</v>
      </c>
      <c r="G243">
        <v>1516</v>
      </c>
      <c r="H243" t="s">
        <v>140</v>
      </c>
      <c r="I243" s="26" t="s">
        <v>329</v>
      </c>
      <c r="K243">
        <v>178</v>
      </c>
      <c r="L243" t="s">
        <v>57</v>
      </c>
      <c r="M243" t="s">
        <v>319</v>
      </c>
      <c r="N243" t="str">
        <f t="shared" si="7"/>
        <v>M</v>
      </c>
      <c r="O243">
        <f t="shared" si="8"/>
        <v>14.79</v>
      </c>
    </row>
    <row r="244" spans="1:15" x14ac:dyDescent="0.25">
      <c r="A244" s="26">
        <v>7</v>
      </c>
      <c r="B244" t="s">
        <v>107</v>
      </c>
      <c r="C244">
        <v>4</v>
      </c>
      <c r="D244" t="s">
        <v>75</v>
      </c>
      <c r="E244" t="s">
        <v>13</v>
      </c>
      <c r="F244">
        <v>60</v>
      </c>
      <c r="G244">
        <v>1602</v>
      </c>
      <c r="H244" t="s">
        <v>145</v>
      </c>
      <c r="I244" s="26">
        <v>7.99</v>
      </c>
      <c r="K244">
        <v>322</v>
      </c>
      <c r="M244" t="s">
        <v>319</v>
      </c>
      <c r="N244" t="str">
        <f t="shared" si="7"/>
        <v>M</v>
      </c>
      <c r="O244">
        <f t="shared" si="8"/>
        <v>7.99</v>
      </c>
    </row>
    <row r="245" spans="1:15" x14ac:dyDescent="0.25">
      <c r="A245" s="26">
        <v>7</v>
      </c>
      <c r="B245" t="s">
        <v>107</v>
      </c>
      <c r="C245">
        <v>4</v>
      </c>
      <c r="D245" t="s">
        <v>75</v>
      </c>
      <c r="E245" t="s">
        <v>13</v>
      </c>
      <c r="F245">
        <v>60</v>
      </c>
      <c r="G245">
        <v>4591</v>
      </c>
      <c r="H245" t="s">
        <v>291</v>
      </c>
      <c r="I245" s="26">
        <v>8.6</v>
      </c>
      <c r="K245">
        <v>227</v>
      </c>
      <c r="M245" t="s">
        <v>319</v>
      </c>
      <c r="N245" t="str">
        <f t="shared" si="7"/>
        <v>M</v>
      </c>
      <c r="O245">
        <f t="shared" si="8"/>
        <v>8.6</v>
      </c>
    </row>
    <row r="246" spans="1:15" x14ac:dyDescent="0.25">
      <c r="A246" s="26">
        <v>7</v>
      </c>
      <c r="B246" t="s">
        <v>107</v>
      </c>
      <c r="C246">
        <v>4</v>
      </c>
      <c r="D246" t="s">
        <v>75</v>
      </c>
      <c r="E246" t="s">
        <v>13</v>
      </c>
      <c r="F246">
        <v>600</v>
      </c>
      <c r="G246">
        <v>1602</v>
      </c>
      <c r="H246" t="s">
        <v>145</v>
      </c>
      <c r="I246" s="26" t="s">
        <v>328</v>
      </c>
      <c r="K246">
        <v>374</v>
      </c>
      <c r="M246" t="s">
        <v>319</v>
      </c>
      <c r="N246" t="str">
        <f t="shared" si="7"/>
        <v>M</v>
      </c>
      <c r="O246">
        <f t="shared" si="8"/>
        <v>1.0520833333333335E-3</v>
      </c>
    </row>
    <row r="247" spans="1:15" x14ac:dyDescent="0.25">
      <c r="A247" s="26">
        <v>7</v>
      </c>
      <c r="B247" t="s">
        <v>107</v>
      </c>
      <c r="C247">
        <v>4</v>
      </c>
      <c r="D247" t="s">
        <v>75</v>
      </c>
      <c r="E247" t="s">
        <v>13</v>
      </c>
      <c r="F247">
        <v>600</v>
      </c>
      <c r="G247">
        <v>4591</v>
      </c>
      <c r="H247" t="s">
        <v>291</v>
      </c>
      <c r="I247" s="26" t="s">
        <v>327</v>
      </c>
      <c r="K247">
        <v>235</v>
      </c>
      <c r="M247" t="s">
        <v>319</v>
      </c>
      <c r="N247" t="str">
        <f t="shared" si="7"/>
        <v>M</v>
      </c>
      <c r="O247">
        <f t="shared" si="8"/>
        <v>1.175925925925926E-3</v>
      </c>
    </row>
    <row r="248" spans="1:15" x14ac:dyDescent="0.25">
      <c r="A248" s="26">
        <v>7</v>
      </c>
      <c r="B248" t="s">
        <v>107</v>
      </c>
      <c r="C248">
        <v>4</v>
      </c>
      <c r="D248" t="s">
        <v>75</v>
      </c>
      <c r="E248" t="s">
        <v>320</v>
      </c>
      <c r="F248">
        <v>1</v>
      </c>
      <c r="G248">
        <v>1871</v>
      </c>
      <c r="H248" t="s">
        <v>148</v>
      </c>
      <c r="I248" s="26" t="s">
        <v>326</v>
      </c>
      <c r="K248">
        <v>348</v>
      </c>
      <c r="M248" t="s">
        <v>319</v>
      </c>
      <c r="N248" t="str">
        <f t="shared" si="7"/>
        <v>M</v>
      </c>
      <c r="O248">
        <f t="shared" si="8"/>
        <v>3.3680555555555551E-3</v>
      </c>
    </row>
    <row r="249" spans="1:15" x14ac:dyDescent="0.25">
      <c r="A249" s="26">
        <v>7</v>
      </c>
      <c r="B249" t="s">
        <v>107</v>
      </c>
      <c r="C249">
        <v>4</v>
      </c>
      <c r="D249" t="s">
        <v>75</v>
      </c>
      <c r="E249" t="s">
        <v>320</v>
      </c>
      <c r="F249">
        <v>1</v>
      </c>
      <c r="G249">
        <v>1602</v>
      </c>
      <c r="H249" t="s">
        <v>145</v>
      </c>
      <c r="I249" s="26" t="s">
        <v>325</v>
      </c>
      <c r="K249">
        <v>275</v>
      </c>
      <c r="M249" t="s">
        <v>319</v>
      </c>
      <c r="N249" t="str">
        <f t="shared" si="7"/>
        <v>M</v>
      </c>
      <c r="O249">
        <f t="shared" si="8"/>
        <v>3.5694444444444441E-3</v>
      </c>
    </row>
    <row r="250" spans="1:15" x14ac:dyDescent="0.25">
      <c r="A250" s="26">
        <v>7</v>
      </c>
      <c r="B250" t="s">
        <v>107</v>
      </c>
      <c r="C250">
        <v>4</v>
      </c>
      <c r="D250" t="s">
        <v>75</v>
      </c>
      <c r="E250" t="s">
        <v>320</v>
      </c>
      <c r="F250">
        <v>1</v>
      </c>
      <c r="G250">
        <v>1253</v>
      </c>
      <c r="H250" t="s">
        <v>150</v>
      </c>
      <c r="I250" s="26" t="s">
        <v>324</v>
      </c>
      <c r="K250">
        <v>240</v>
      </c>
      <c r="M250" t="s">
        <v>159</v>
      </c>
      <c r="N250" t="str">
        <f t="shared" si="7"/>
        <v>M</v>
      </c>
      <c r="O250">
        <f t="shared" si="8"/>
        <v>3.6805555555555554E-3</v>
      </c>
    </row>
    <row r="251" spans="1:15" x14ac:dyDescent="0.25">
      <c r="A251" s="26">
        <v>7</v>
      </c>
      <c r="B251" t="s">
        <v>107</v>
      </c>
      <c r="C251">
        <v>4</v>
      </c>
      <c r="D251" t="s">
        <v>75</v>
      </c>
      <c r="E251" t="s">
        <v>17</v>
      </c>
      <c r="G251">
        <v>1253</v>
      </c>
      <c r="H251" t="s">
        <v>150</v>
      </c>
      <c r="I251" s="26" t="s">
        <v>225</v>
      </c>
      <c r="K251">
        <v>169</v>
      </c>
      <c r="M251" t="s">
        <v>159</v>
      </c>
      <c r="N251" t="str">
        <f t="shared" si="7"/>
        <v>M</v>
      </c>
      <c r="O251">
        <f t="shared" si="8"/>
        <v>3.91</v>
      </c>
    </row>
    <row r="252" spans="1:15" x14ac:dyDescent="0.25">
      <c r="A252" s="26">
        <v>7</v>
      </c>
      <c r="B252" t="s">
        <v>107</v>
      </c>
      <c r="C252">
        <v>4</v>
      </c>
      <c r="D252" t="s">
        <v>75</v>
      </c>
      <c r="E252" t="s">
        <v>17</v>
      </c>
      <c r="G252">
        <v>1602</v>
      </c>
      <c r="H252" t="s">
        <v>145</v>
      </c>
      <c r="I252" s="26" t="s">
        <v>32</v>
      </c>
      <c r="K252">
        <v>0</v>
      </c>
      <c r="M252" t="s">
        <v>319</v>
      </c>
      <c r="N252" t="str">
        <f t="shared" si="7"/>
        <v>M</v>
      </c>
      <c r="O252">
        <f t="shared" si="8"/>
        <v>0</v>
      </c>
    </row>
    <row r="253" spans="1:15" x14ac:dyDescent="0.25">
      <c r="A253" s="26">
        <v>7</v>
      </c>
      <c r="B253" t="s">
        <v>107</v>
      </c>
      <c r="C253">
        <v>4</v>
      </c>
      <c r="D253" t="s">
        <v>75</v>
      </c>
      <c r="E253" t="s">
        <v>18</v>
      </c>
      <c r="G253">
        <v>1385</v>
      </c>
      <c r="H253" t="s">
        <v>155</v>
      </c>
      <c r="I253" s="26" t="s">
        <v>323</v>
      </c>
      <c r="K253">
        <v>430</v>
      </c>
      <c r="L253" t="s">
        <v>72</v>
      </c>
      <c r="M253" t="s">
        <v>319</v>
      </c>
      <c r="N253" t="str">
        <f t="shared" si="7"/>
        <v>M</v>
      </c>
      <c r="O253">
        <f t="shared" si="8"/>
        <v>41.9</v>
      </c>
    </row>
    <row r="254" spans="1:15" x14ac:dyDescent="0.25">
      <c r="A254" s="26">
        <v>7</v>
      </c>
      <c r="B254" t="s">
        <v>107</v>
      </c>
      <c r="C254">
        <v>4</v>
      </c>
      <c r="D254" t="s">
        <v>75</v>
      </c>
      <c r="E254" t="s">
        <v>18</v>
      </c>
      <c r="G254">
        <v>1602</v>
      </c>
      <c r="H254" t="s">
        <v>145</v>
      </c>
      <c r="I254" s="26" t="s">
        <v>203</v>
      </c>
      <c r="K254">
        <v>333</v>
      </c>
      <c r="L254" t="s">
        <v>72</v>
      </c>
      <c r="M254" t="s">
        <v>319</v>
      </c>
      <c r="N254" t="str">
        <f t="shared" si="7"/>
        <v>M</v>
      </c>
      <c r="O254">
        <f t="shared" si="8"/>
        <v>31.11</v>
      </c>
    </row>
    <row r="255" spans="1:15" x14ac:dyDescent="0.25">
      <c r="A255" s="26">
        <v>7</v>
      </c>
      <c r="B255" t="s">
        <v>107</v>
      </c>
      <c r="C255">
        <v>4</v>
      </c>
      <c r="D255" t="s">
        <v>75</v>
      </c>
      <c r="E255" t="s">
        <v>22</v>
      </c>
      <c r="G255">
        <v>1385</v>
      </c>
      <c r="H255" t="s">
        <v>155</v>
      </c>
      <c r="I255" s="26" t="s">
        <v>322</v>
      </c>
      <c r="K255">
        <v>520</v>
      </c>
      <c r="L255" t="s">
        <v>74</v>
      </c>
      <c r="M255" t="s">
        <v>319</v>
      </c>
      <c r="N255" t="str">
        <f t="shared" si="7"/>
        <v>M</v>
      </c>
      <c r="O255">
        <f t="shared" si="8"/>
        <v>15.84</v>
      </c>
    </row>
    <row r="256" spans="1:15" x14ac:dyDescent="0.25">
      <c r="A256" s="26">
        <v>7</v>
      </c>
      <c r="B256" t="s">
        <v>107</v>
      </c>
      <c r="C256">
        <v>4</v>
      </c>
      <c r="D256" t="s">
        <v>75</v>
      </c>
      <c r="E256" t="s">
        <v>22</v>
      </c>
      <c r="G256">
        <v>1602</v>
      </c>
      <c r="H256" t="s">
        <v>145</v>
      </c>
      <c r="I256" s="26" t="s">
        <v>193</v>
      </c>
      <c r="K256">
        <v>0</v>
      </c>
      <c r="L256" t="s">
        <v>321</v>
      </c>
      <c r="M256" t="s">
        <v>319</v>
      </c>
      <c r="N256" t="str">
        <f t="shared" si="7"/>
        <v>M</v>
      </c>
      <c r="O256">
        <f t="shared" si="8"/>
        <v>6.31</v>
      </c>
    </row>
    <row r="257" spans="1:15" x14ac:dyDescent="0.25">
      <c r="A257" s="26">
        <v>7</v>
      </c>
      <c r="B257" t="s">
        <v>107</v>
      </c>
      <c r="C257">
        <v>4</v>
      </c>
      <c r="D257" t="s">
        <v>238</v>
      </c>
      <c r="E257" t="s">
        <v>25</v>
      </c>
      <c r="F257">
        <v>400</v>
      </c>
      <c r="H257" t="s">
        <v>237</v>
      </c>
      <c r="I257" s="26">
        <v>57.27</v>
      </c>
      <c r="K257">
        <v>200</v>
      </c>
      <c r="M257" t="s">
        <v>319</v>
      </c>
      <c r="N257" t="str">
        <f t="shared" si="7"/>
        <v>X</v>
      </c>
      <c r="O257">
        <f t="shared" si="8"/>
        <v>57.27</v>
      </c>
    </row>
    <row r="258" spans="1:15" x14ac:dyDescent="0.25">
      <c r="A258" s="26">
        <v>8</v>
      </c>
      <c r="B258" t="s">
        <v>107</v>
      </c>
      <c r="C258">
        <v>4</v>
      </c>
      <c r="D258" t="s">
        <v>43</v>
      </c>
      <c r="E258" t="s">
        <v>13</v>
      </c>
      <c r="F258">
        <v>200</v>
      </c>
      <c r="G258">
        <v>2168</v>
      </c>
      <c r="H258" t="s">
        <v>362</v>
      </c>
      <c r="I258" s="26" t="s">
        <v>32</v>
      </c>
      <c r="K258">
        <v>0</v>
      </c>
      <c r="M258" t="s">
        <v>344</v>
      </c>
      <c r="N258" t="str">
        <f t="shared" si="7"/>
        <v>F</v>
      </c>
      <c r="O258">
        <f t="shared" si="8"/>
        <v>0</v>
      </c>
    </row>
    <row r="259" spans="1:15" x14ac:dyDescent="0.25">
      <c r="A259" s="26">
        <v>8</v>
      </c>
      <c r="B259" t="s">
        <v>107</v>
      </c>
      <c r="C259">
        <v>4</v>
      </c>
      <c r="D259" t="s">
        <v>43</v>
      </c>
      <c r="E259" t="s">
        <v>13</v>
      </c>
      <c r="F259">
        <v>800</v>
      </c>
      <c r="G259">
        <v>2168</v>
      </c>
      <c r="H259" t="s">
        <v>362</v>
      </c>
      <c r="I259" s="26" t="s">
        <v>361</v>
      </c>
      <c r="K259">
        <v>313</v>
      </c>
      <c r="M259" t="s">
        <v>344</v>
      </c>
      <c r="N259" t="str">
        <f t="shared" ref="N259:N300" si="9">LEFT(D259,1)</f>
        <v>F</v>
      </c>
      <c r="O259">
        <f t="shared" si="8"/>
        <v>1.8206018518518519E-3</v>
      </c>
    </row>
    <row r="260" spans="1:15" x14ac:dyDescent="0.25">
      <c r="A260" s="26">
        <v>8</v>
      </c>
      <c r="B260" t="s">
        <v>107</v>
      </c>
      <c r="C260">
        <v>4</v>
      </c>
      <c r="D260" t="s">
        <v>46</v>
      </c>
      <c r="E260" t="s">
        <v>13</v>
      </c>
      <c r="F260">
        <v>200</v>
      </c>
      <c r="G260">
        <v>3135</v>
      </c>
      <c r="H260" t="s">
        <v>108</v>
      </c>
      <c r="I260" s="26">
        <v>34.799999999999997</v>
      </c>
      <c r="J260">
        <v>-1.3</v>
      </c>
      <c r="K260">
        <v>419</v>
      </c>
      <c r="M260" t="s">
        <v>344</v>
      </c>
      <c r="N260" t="str">
        <f t="shared" si="9"/>
        <v>F</v>
      </c>
      <c r="O260">
        <f t="shared" si="8"/>
        <v>34.799999999999997</v>
      </c>
    </row>
    <row r="261" spans="1:15" x14ac:dyDescent="0.25">
      <c r="A261" s="26">
        <v>8</v>
      </c>
      <c r="B261" t="s">
        <v>107</v>
      </c>
      <c r="C261">
        <v>4</v>
      </c>
      <c r="D261" t="s">
        <v>46</v>
      </c>
      <c r="E261" t="s">
        <v>35</v>
      </c>
      <c r="F261">
        <v>2000</v>
      </c>
      <c r="G261">
        <v>1726</v>
      </c>
      <c r="H261" t="s">
        <v>185</v>
      </c>
      <c r="I261" s="26" t="s">
        <v>360</v>
      </c>
      <c r="K261">
        <v>147</v>
      </c>
      <c r="L261" t="s">
        <v>16</v>
      </c>
      <c r="M261" t="s">
        <v>344</v>
      </c>
      <c r="N261" t="str">
        <f t="shared" si="9"/>
        <v>F</v>
      </c>
      <c r="O261">
        <f t="shared" si="8"/>
        <v>9.3958333333333324E-3</v>
      </c>
    </row>
    <row r="262" spans="1:15" x14ac:dyDescent="0.25">
      <c r="A262" s="26">
        <v>8</v>
      </c>
      <c r="B262" t="s">
        <v>107</v>
      </c>
      <c r="C262">
        <v>4</v>
      </c>
      <c r="D262" t="s">
        <v>46</v>
      </c>
      <c r="E262" t="s">
        <v>27</v>
      </c>
      <c r="G262">
        <v>3136</v>
      </c>
      <c r="H262" t="s">
        <v>109</v>
      </c>
      <c r="I262" s="26" t="s">
        <v>302</v>
      </c>
      <c r="K262">
        <v>245</v>
      </c>
      <c r="M262" t="s">
        <v>344</v>
      </c>
      <c r="N262" t="str">
        <f t="shared" si="9"/>
        <v>F</v>
      </c>
      <c r="O262">
        <f t="shared" si="8"/>
        <v>6.78</v>
      </c>
    </row>
    <row r="263" spans="1:15" x14ac:dyDescent="0.25">
      <c r="A263" s="26">
        <v>8</v>
      </c>
      <c r="B263" t="s">
        <v>107</v>
      </c>
      <c r="C263">
        <v>4</v>
      </c>
      <c r="D263" t="s">
        <v>46</v>
      </c>
      <c r="E263" t="s">
        <v>27</v>
      </c>
      <c r="G263">
        <v>3135</v>
      </c>
      <c r="H263" t="s">
        <v>108</v>
      </c>
      <c r="I263" s="26" t="s">
        <v>284</v>
      </c>
      <c r="K263">
        <v>0</v>
      </c>
      <c r="L263" t="s">
        <v>39</v>
      </c>
      <c r="M263" t="s">
        <v>344</v>
      </c>
      <c r="N263" t="str">
        <f t="shared" si="9"/>
        <v>F</v>
      </c>
      <c r="O263">
        <f t="shared" si="8"/>
        <v>7.23</v>
      </c>
    </row>
    <row r="264" spans="1:15" x14ac:dyDescent="0.25">
      <c r="A264" s="26">
        <v>8</v>
      </c>
      <c r="B264" t="s">
        <v>107</v>
      </c>
      <c r="C264">
        <v>4</v>
      </c>
      <c r="D264" t="s">
        <v>46</v>
      </c>
      <c r="E264" t="s">
        <v>28</v>
      </c>
      <c r="G264">
        <v>3135</v>
      </c>
      <c r="H264" t="s">
        <v>108</v>
      </c>
      <c r="I264" s="26" t="s">
        <v>29</v>
      </c>
      <c r="K264">
        <v>372</v>
      </c>
      <c r="M264" t="s">
        <v>344</v>
      </c>
      <c r="N264" t="str">
        <f t="shared" si="9"/>
        <v>F</v>
      </c>
      <c r="O264">
        <f t="shared" si="8"/>
        <v>1.1000000000000001</v>
      </c>
    </row>
    <row r="265" spans="1:15" x14ac:dyDescent="0.25">
      <c r="A265" s="26">
        <v>8</v>
      </c>
      <c r="B265" t="s">
        <v>107</v>
      </c>
      <c r="C265">
        <v>4</v>
      </c>
      <c r="D265" t="s">
        <v>46</v>
      </c>
      <c r="E265" t="s">
        <v>28</v>
      </c>
      <c r="G265">
        <v>3136</v>
      </c>
      <c r="H265" t="s">
        <v>109</v>
      </c>
      <c r="I265" s="26" t="s">
        <v>51</v>
      </c>
      <c r="K265">
        <v>347</v>
      </c>
      <c r="M265" t="s">
        <v>344</v>
      </c>
      <c r="N265" t="str">
        <f t="shared" si="9"/>
        <v>F</v>
      </c>
      <c r="O265">
        <f t="shared" si="8"/>
        <v>1.1499999999999999</v>
      </c>
    </row>
    <row r="266" spans="1:15" x14ac:dyDescent="0.25">
      <c r="A266" s="26">
        <v>8</v>
      </c>
      <c r="B266" t="s">
        <v>107</v>
      </c>
      <c r="C266">
        <v>4</v>
      </c>
      <c r="D266" t="s">
        <v>46</v>
      </c>
      <c r="E266" t="s">
        <v>33</v>
      </c>
      <c r="G266">
        <v>3136</v>
      </c>
      <c r="H266" t="s">
        <v>109</v>
      </c>
      <c r="I266" s="26" t="s">
        <v>55</v>
      </c>
      <c r="K266">
        <v>439</v>
      </c>
      <c r="M266" t="s">
        <v>344</v>
      </c>
      <c r="N266" t="str">
        <f t="shared" si="9"/>
        <v>F</v>
      </c>
      <c r="O266">
        <f t="shared" si="8"/>
        <v>2.5</v>
      </c>
    </row>
    <row r="267" spans="1:15" x14ac:dyDescent="0.25">
      <c r="A267" s="26">
        <v>8</v>
      </c>
      <c r="B267" t="s">
        <v>107</v>
      </c>
      <c r="C267">
        <v>4</v>
      </c>
      <c r="D267" t="s">
        <v>46</v>
      </c>
      <c r="E267" t="s">
        <v>22</v>
      </c>
      <c r="G267">
        <v>3135</v>
      </c>
      <c r="H267" t="s">
        <v>108</v>
      </c>
      <c r="I267" s="26" t="s">
        <v>216</v>
      </c>
      <c r="K267">
        <v>460</v>
      </c>
      <c r="L267" t="s">
        <v>23</v>
      </c>
      <c r="M267" t="s">
        <v>344</v>
      </c>
      <c r="N267" t="str">
        <f t="shared" si="9"/>
        <v>F</v>
      </c>
      <c r="O267">
        <f t="shared" ref="O267:O300" si="10">IF(OR(I267="DNS",I267="NM"),0,IF(I267=N(I267),I267,LEFT(I267,LEN(I267)-1)))+0</f>
        <v>7.32</v>
      </c>
    </row>
    <row r="268" spans="1:15" x14ac:dyDescent="0.25">
      <c r="A268" s="26">
        <v>8</v>
      </c>
      <c r="B268" t="s">
        <v>107</v>
      </c>
      <c r="C268">
        <v>4</v>
      </c>
      <c r="D268" t="s">
        <v>46</v>
      </c>
      <c r="E268" t="s">
        <v>31</v>
      </c>
      <c r="G268">
        <v>3136</v>
      </c>
      <c r="H268" t="s">
        <v>109</v>
      </c>
      <c r="I268" s="26" t="s">
        <v>359</v>
      </c>
      <c r="K268">
        <v>507</v>
      </c>
      <c r="L268" t="s">
        <v>23</v>
      </c>
      <c r="M268" t="s">
        <v>344</v>
      </c>
      <c r="N268" t="str">
        <f t="shared" si="9"/>
        <v>F</v>
      </c>
      <c r="O268">
        <f t="shared" si="10"/>
        <v>38.74</v>
      </c>
    </row>
    <row r="269" spans="1:15" x14ac:dyDescent="0.25">
      <c r="A269" s="26">
        <v>8</v>
      </c>
      <c r="B269" t="s">
        <v>107</v>
      </c>
      <c r="C269">
        <v>4</v>
      </c>
      <c r="D269" t="s">
        <v>46</v>
      </c>
      <c r="E269" t="s">
        <v>31</v>
      </c>
      <c r="G269">
        <v>3135</v>
      </c>
      <c r="H269" t="s">
        <v>108</v>
      </c>
      <c r="I269" s="26" t="s">
        <v>189</v>
      </c>
      <c r="K269">
        <v>461</v>
      </c>
      <c r="L269" t="s">
        <v>23</v>
      </c>
      <c r="M269" t="s">
        <v>344</v>
      </c>
      <c r="N269" t="str">
        <f t="shared" si="9"/>
        <v>F</v>
      </c>
      <c r="O269">
        <f t="shared" si="10"/>
        <v>29.02</v>
      </c>
    </row>
    <row r="270" spans="1:15" x14ac:dyDescent="0.25">
      <c r="A270" s="26">
        <v>8</v>
      </c>
      <c r="B270" t="s">
        <v>107</v>
      </c>
      <c r="C270">
        <v>4</v>
      </c>
      <c r="D270" t="s">
        <v>50</v>
      </c>
      <c r="E270" t="s">
        <v>13</v>
      </c>
      <c r="F270">
        <v>200</v>
      </c>
      <c r="G270">
        <v>2541</v>
      </c>
      <c r="H270" t="s">
        <v>121</v>
      </c>
      <c r="I270" s="26">
        <v>33.270000000000003</v>
      </c>
      <c r="J270">
        <v>-2.2999999999999998</v>
      </c>
      <c r="K270">
        <v>180</v>
      </c>
      <c r="M270" t="s">
        <v>344</v>
      </c>
      <c r="N270" t="str">
        <f t="shared" si="9"/>
        <v>F</v>
      </c>
      <c r="O270">
        <f t="shared" si="10"/>
        <v>33.270000000000003</v>
      </c>
    </row>
    <row r="271" spans="1:15" x14ac:dyDescent="0.25">
      <c r="A271" s="26">
        <v>8</v>
      </c>
      <c r="B271" t="s">
        <v>107</v>
      </c>
      <c r="C271">
        <v>4</v>
      </c>
      <c r="D271" t="s">
        <v>50</v>
      </c>
      <c r="E271" t="s">
        <v>27</v>
      </c>
      <c r="G271">
        <v>2541</v>
      </c>
      <c r="H271" t="s">
        <v>121</v>
      </c>
      <c r="I271" s="26" t="s">
        <v>80</v>
      </c>
      <c r="K271">
        <v>140</v>
      </c>
      <c r="M271" t="s">
        <v>344</v>
      </c>
      <c r="N271" t="str">
        <f t="shared" si="9"/>
        <v>F</v>
      </c>
      <c r="O271">
        <f t="shared" si="10"/>
        <v>6.76</v>
      </c>
    </row>
    <row r="272" spans="1:15" x14ac:dyDescent="0.25">
      <c r="A272" s="26">
        <v>8</v>
      </c>
      <c r="B272" t="s">
        <v>107</v>
      </c>
      <c r="C272">
        <v>4</v>
      </c>
      <c r="D272" t="s">
        <v>50</v>
      </c>
      <c r="E272" t="s">
        <v>28</v>
      </c>
      <c r="G272">
        <v>2541</v>
      </c>
      <c r="H272" t="s">
        <v>121</v>
      </c>
      <c r="I272" s="26" t="s">
        <v>30</v>
      </c>
      <c r="K272">
        <v>0</v>
      </c>
      <c r="M272" t="s">
        <v>344</v>
      </c>
      <c r="N272" t="str">
        <f t="shared" si="9"/>
        <v>F</v>
      </c>
      <c r="O272">
        <f t="shared" si="10"/>
        <v>0</v>
      </c>
    </row>
    <row r="273" spans="1:15" x14ac:dyDescent="0.25">
      <c r="A273" s="26">
        <v>8</v>
      </c>
      <c r="B273" t="s">
        <v>107</v>
      </c>
      <c r="C273">
        <v>4</v>
      </c>
      <c r="D273" t="s">
        <v>54</v>
      </c>
      <c r="E273" t="s">
        <v>28</v>
      </c>
      <c r="G273">
        <v>3998</v>
      </c>
      <c r="H273" t="s">
        <v>476</v>
      </c>
      <c r="I273" s="26" t="s">
        <v>38</v>
      </c>
      <c r="K273">
        <v>268</v>
      </c>
      <c r="M273" t="s">
        <v>344</v>
      </c>
      <c r="N273" t="str">
        <f t="shared" si="9"/>
        <v>M</v>
      </c>
      <c r="O273">
        <f t="shared" si="10"/>
        <v>1.3</v>
      </c>
    </row>
    <row r="274" spans="1:15" x14ac:dyDescent="0.25">
      <c r="A274" s="26">
        <v>8</v>
      </c>
      <c r="B274" t="s">
        <v>107</v>
      </c>
      <c r="C274">
        <v>4</v>
      </c>
      <c r="D274" t="s">
        <v>54</v>
      </c>
      <c r="E274" t="s">
        <v>22</v>
      </c>
      <c r="G274">
        <v>3998</v>
      </c>
      <c r="H274" t="s">
        <v>476</v>
      </c>
      <c r="I274" s="26" t="s">
        <v>85</v>
      </c>
      <c r="K274">
        <v>275</v>
      </c>
      <c r="L274" t="s">
        <v>23</v>
      </c>
      <c r="M274" t="s">
        <v>344</v>
      </c>
      <c r="N274" t="str">
        <f t="shared" si="9"/>
        <v>M</v>
      </c>
      <c r="O274">
        <f t="shared" si="10"/>
        <v>8.5399999999999991</v>
      </c>
    </row>
    <row r="275" spans="1:15" x14ac:dyDescent="0.25">
      <c r="A275" s="26">
        <v>8</v>
      </c>
      <c r="B275" t="s">
        <v>107</v>
      </c>
      <c r="C275">
        <v>4</v>
      </c>
      <c r="D275" t="s">
        <v>54</v>
      </c>
      <c r="E275" t="s">
        <v>31</v>
      </c>
      <c r="G275">
        <v>3998</v>
      </c>
      <c r="H275" t="s">
        <v>476</v>
      </c>
      <c r="I275" s="26" t="s">
        <v>358</v>
      </c>
      <c r="K275">
        <v>368</v>
      </c>
      <c r="L275" t="s">
        <v>357</v>
      </c>
      <c r="M275" t="s">
        <v>344</v>
      </c>
      <c r="N275" t="str">
        <f t="shared" si="9"/>
        <v>M</v>
      </c>
      <c r="O275">
        <f t="shared" si="10"/>
        <v>26.34</v>
      </c>
    </row>
    <row r="276" spans="1:15" x14ac:dyDescent="0.25">
      <c r="A276" s="26">
        <v>8</v>
      </c>
      <c r="B276" t="s">
        <v>107</v>
      </c>
      <c r="C276">
        <v>4</v>
      </c>
      <c r="D276" t="s">
        <v>69</v>
      </c>
      <c r="E276" t="s">
        <v>13</v>
      </c>
      <c r="F276">
        <v>200</v>
      </c>
      <c r="G276">
        <v>1731</v>
      </c>
      <c r="H276" t="s">
        <v>132</v>
      </c>
      <c r="I276" s="26">
        <v>29.41</v>
      </c>
      <c r="J276">
        <v>-3.7</v>
      </c>
      <c r="K276">
        <v>182</v>
      </c>
      <c r="M276" t="s">
        <v>344</v>
      </c>
      <c r="N276" t="str">
        <f t="shared" si="9"/>
        <v>M</v>
      </c>
      <c r="O276">
        <f t="shared" si="10"/>
        <v>29.41</v>
      </c>
    </row>
    <row r="277" spans="1:15" x14ac:dyDescent="0.25">
      <c r="A277" s="26">
        <v>8</v>
      </c>
      <c r="B277" t="s">
        <v>107</v>
      </c>
      <c r="C277">
        <v>4</v>
      </c>
      <c r="D277" t="s">
        <v>69</v>
      </c>
      <c r="E277" t="s">
        <v>13</v>
      </c>
      <c r="F277">
        <v>800</v>
      </c>
      <c r="G277">
        <v>1731</v>
      </c>
      <c r="H277" t="s">
        <v>132</v>
      </c>
      <c r="I277" s="26" t="s">
        <v>194</v>
      </c>
      <c r="K277">
        <v>203</v>
      </c>
      <c r="M277" t="s">
        <v>344</v>
      </c>
      <c r="N277" t="str">
        <f t="shared" si="9"/>
        <v>M</v>
      </c>
      <c r="O277">
        <f t="shared" si="10"/>
        <v>1.7604166666666669E-3</v>
      </c>
    </row>
    <row r="278" spans="1:15" x14ac:dyDescent="0.25">
      <c r="A278" s="26">
        <v>8</v>
      </c>
      <c r="B278" t="s">
        <v>107</v>
      </c>
      <c r="C278">
        <v>4</v>
      </c>
      <c r="D278" t="s">
        <v>70</v>
      </c>
      <c r="E278" t="s">
        <v>13</v>
      </c>
      <c r="F278">
        <v>200</v>
      </c>
      <c r="G278">
        <v>4517</v>
      </c>
      <c r="H278" t="s">
        <v>355</v>
      </c>
      <c r="I278" s="26">
        <v>26.76</v>
      </c>
      <c r="J278">
        <v>-1.9</v>
      </c>
      <c r="K278">
        <v>428</v>
      </c>
      <c r="M278" t="s">
        <v>344</v>
      </c>
      <c r="N278" t="str">
        <f t="shared" si="9"/>
        <v>M</v>
      </c>
      <c r="O278">
        <f t="shared" si="10"/>
        <v>26.76</v>
      </c>
    </row>
    <row r="279" spans="1:15" x14ac:dyDescent="0.25">
      <c r="A279" s="26">
        <v>8</v>
      </c>
      <c r="B279" t="s">
        <v>107</v>
      </c>
      <c r="C279">
        <v>4</v>
      </c>
      <c r="D279" t="s">
        <v>70</v>
      </c>
      <c r="E279" t="s">
        <v>13</v>
      </c>
      <c r="F279">
        <v>200</v>
      </c>
      <c r="G279">
        <v>1729</v>
      </c>
      <c r="H279" t="s">
        <v>135</v>
      </c>
      <c r="I279" s="26">
        <v>29.15</v>
      </c>
      <c r="J279">
        <v>-3.7</v>
      </c>
      <c r="K279">
        <v>253</v>
      </c>
      <c r="M279" t="s">
        <v>344</v>
      </c>
      <c r="N279" t="str">
        <f t="shared" si="9"/>
        <v>M</v>
      </c>
      <c r="O279">
        <f t="shared" si="10"/>
        <v>29.15</v>
      </c>
    </row>
    <row r="280" spans="1:15" x14ac:dyDescent="0.25">
      <c r="A280" s="26">
        <v>8</v>
      </c>
      <c r="B280" t="s">
        <v>107</v>
      </c>
      <c r="C280">
        <v>4</v>
      </c>
      <c r="D280" t="s">
        <v>70</v>
      </c>
      <c r="E280" t="s">
        <v>13</v>
      </c>
      <c r="F280">
        <v>800</v>
      </c>
      <c r="G280">
        <v>4517</v>
      </c>
      <c r="H280" t="s">
        <v>355</v>
      </c>
      <c r="I280" s="26" t="s">
        <v>274</v>
      </c>
      <c r="K280">
        <v>540</v>
      </c>
      <c r="M280" t="s">
        <v>344</v>
      </c>
      <c r="N280" t="str">
        <f t="shared" si="9"/>
        <v>M</v>
      </c>
      <c r="O280">
        <f t="shared" si="10"/>
        <v>1.4490740740740742E-3</v>
      </c>
    </row>
    <row r="281" spans="1:15" x14ac:dyDescent="0.25">
      <c r="A281" s="26">
        <v>8</v>
      </c>
      <c r="B281" t="s">
        <v>107</v>
      </c>
      <c r="C281">
        <v>4</v>
      </c>
      <c r="D281" t="s">
        <v>70</v>
      </c>
      <c r="E281" t="s">
        <v>13</v>
      </c>
      <c r="F281">
        <v>800</v>
      </c>
      <c r="G281">
        <v>1230</v>
      </c>
      <c r="H281" t="s">
        <v>136</v>
      </c>
      <c r="I281" s="26" t="s">
        <v>354</v>
      </c>
      <c r="K281">
        <v>506</v>
      </c>
      <c r="M281" t="s">
        <v>344</v>
      </c>
      <c r="N281" t="str">
        <f t="shared" si="9"/>
        <v>M</v>
      </c>
      <c r="O281">
        <f t="shared" si="10"/>
        <v>1.5104166666666666E-3</v>
      </c>
    </row>
    <row r="282" spans="1:15" x14ac:dyDescent="0.25">
      <c r="A282" s="26">
        <v>8</v>
      </c>
      <c r="B282" t="s">
        <v>107</v>
      </c>
      <c r="C282">
        <v>4</v>
      </c>
      <c r="D282" t="s">
        <v>70</v>
      </c>
      <c r="E282" t="s">
        <v>13</v>
      </c>
      <c r="F282">
        <v>800</v>
      </c>
      <c r="G282">
        <v>1729</v>
      </c>
      <c r="H282" t="s">
        <v>135</v>
      </c>
      <c r="I282" s="26" t="s">
        <v>278</v>
      </c>
      <c r="K282">
        <v>422</v>
      </c>
      <c r="M282" t="s">
        <v>344</v>
      </c>
      <c r="N282" t="str">
        <f t="shared" si="9"/>
        <v>M</v>
      </c>
      <c r="O282">
        <f t="shared" si="10"/>
        <v>1.5752314814814815E-3</v>
      </c>
    </row>
    <row r="283" spans="1:15" x14ac:dyDescent="0.25">
      <c r="A283" s="26">
        <v>8</v>
      </c>
      <c r="B283" t="s">
        <v>107</v>
      </c>
      <c r="C283">
        <v>4</v>
      </c>
      <c r="D283" t="s">
        <v>70</v>
      </c>
      <c r="E283" t="s">
        <v>13</v>
      </c>
      <c r="F283">
        <v>800</v>
      </c>
      <c r="G283">
        <v>1516</v>
      </c>
      <c r="H283" t="s">
        <v>140</v>
      </c>
      <c r="I283" s="26" t="s">
        <v>195</v>
      </c>
      <c r="K283">
        <v>292</v>
      </c>
      <c r="M283" t="s">
        <v>344</v>
      </c>
      <c r="N283" t="str">
        <f t="shared" si="9"/>
        <v>M</v>
      </c>
      <c r="O283">
        <f t="shared" si="10"/>
        <v>1.8078703703703705E-3</v>
      </c>
    </row>
    <row r="284" spans="1:15" x14ac:dyDescent="0.25">
      <c r="A284" s="26">
        <v>8</v>
      </c>
      <c r="B284" t="s">
        <v>107</v>
      </c>
      <c r="C284">
        <v>4</v>
      </c>
      <c r="D284" t="s">
        <v>70</v>
      </c>
      <c r="E284" t="s">
        <v>35</v>
      </c>
      <c r="F284">
        <v>3000</v>
      </c>
      <c r="G284">
        <v>1729</v>
      </c>
      <c r="H284" t="s">
        <v>135</v>
      </c>
      <c r="I284" s="26" t="s">
        <v>353</v>
      </c>
      <c r="K284">
        <v>299</v>
      </c>
      <c r="L284" t="s">
        <v>176</v>
      </c>
      <c r="M284" t="s">
        <v>344</v>
      </c>
      <c r="N284" t="str">
        <f t="shared" si="9"/>
        <v>M</v>
      </c>
      <c r="O284">
        <f t="shared" si="10"/>
        <v>8.8298611111111112E-3</v>
      </c>
    </row>
    <row r="285" spans="1:15" x14ac:dyDescent="0.25">
      <c r="A285" s="26">
        <v>8</v>
      </c>
      <c r="B285" t="s">
        <v>107</v>
      </c>
      <c r="C285">
        <v>4</v>
      </c>
      <c r="D285" t="s">
        <v>70</v>
      </c>
      <c r="E285" t="s">
        <v>18</v>
      </c>
      <c r="G285">
        <v>91</v>
      </c>
      <c r="H285" t="s">
        <v>350</v>
      </c>
      <c r="I285" s="26" t="s">
        <v>352</v>
      </c>
      <c r="K285">
        <v>460</v>
      </c>
      <c r="L285" t="s">
        <v>351</v>
      </c>
      <c r="M285" t="s">
        <v>24</v>
      </c>
      <c r="N285" t="str">
        <f t="shared" si="9"/>
        <v>M</v>
      </c>
      <c r="O285">
        <f t="shared" si="10"/>
        <v>15.39</v>
      </c>
    </row>
    <row r="286" spans="1:15" x14ac:dyDescent="0.25">
      <c r="A286" s="26">
        <v>8</v>
      </c>
      <c r="B286" t="s">
        <v>107</v>
      </c>
      <c r="C286">
        <v>4</v>
      </c>
      <c r="D286" t="s">
        <v>70</v>
      </c>
      <c r="E286" t="s">
        <v>22</v>
      </c>
      <c r="G286">
        <v>1516</v>
      </c>
      <c r="H286" t="s">
        <v>140</v>
      </c>
      <c r="I286" s="26" t="s">
        <v>81</v>
      </c>
      <c r="K286">
        <v>256</v>
      </c>
      <c r="L286" t="s">
        <v>67</v>
      </c>
      <c r="M286" t="s">
        <v>344</v>
      </c>
      <c r="N286" t="str">
        <f t="shared" si="9"/>
        <v>M</v>
      </c>
      <c r="O286">
        <f t="shared" si="10"/>
        <v>6.32</v>
      </c>
    </row>
    <row r="287" spans="1:15" x14ac:dyDescent="0.25">
      <c r="A287" s="26">
        <v>8</v>
      </c>
      <c r="B287" t="s">
        <v>107</v>
      </c>
      <c r="C287">
        <v>4</v>
      </c>
      <c r="D287" t="s">
        <v>70</v>
      </c>
      <c r="E287" t="s">
        <v>19</v>
      </c>
      <c r="G287">
        <v>91</v>
      </c>
      <c r="H287" t="s">
        <v>350</v>
      </c>
      <c r="I287" s="26" t="s">
        <v>47</v>
      </c>
      <c r="K287">
        <v>352</v>
      </c>
      <c r="L287" t="s">
        <v>349</v>
      </c>
      <c r="M287" t="s">
        <v>24</v>
      </c>
      <c r="N287" t="str">
        <f t="shared" si="9"/>
        <v>M</v>
      </c>
      <c r="O287">
        <f t="shared" si="10"/>
        <v>16.53</v>
      </c>
    </row>
    <row r="288" spans="1:15" x14ac:dyDescent="0.25">
      <c r="A288" s="26">
        <v>8</v>
      </c>
      <c r="B288" t="s">
        <v>107</v>
      </c>
      <c r="C288">
        <v>4</v>
      </c>
      <c r="D288" t="s">
        <v>75</v>
      </c>
      <c r="E288" t="s">
        <v>13</v>
      </c>
      <c r="F288">
        <v>200</v>
      </c>
      <c r="G288">
        <v>3149</v>
      </c>
      <c r="H288" t="s">
        <v>143</v>
      </c>
      <c r="I288" s="26">
        <v>24.84</v>
      </c>
      <c r="J288">
        <v>-1.3</v>
      </c>
      <c r="K288">
        <v>314</v>
      </c>
      <c r="M288" t="s">
        <v>344</v>
      </c>
      <c r="N288" t="str">
        <f t="shared" si="9"/>
        <v>M</v>
      </c>
      <c r="O288">
        <f t="shared" si="10"/>
        <v>24.84</v>
      </c>
    </row>
    <row r="289" spans="1:15" x14ac:dyDescent="0.25">
      <c r="A289" s="26">
        <v>8</v>
      </c>
      <c r="B289" t="s">
        <v>107</v>
      </c>
      <c r="C289">
        <v>4</v>
      </c>
      <c r="D289" t="s">
        <v>75</v>
      </c>
      <c r="E289" t="s">
        <v>13</v>
      </c>
      <c r="F289">
        <v>200</v>
      </c>
      <c r="G289">
        <v>1602</v>
      </c>
      <c r="H289" t="s">
        <v>145</v>
      </c>
      <c r="I289" s="26">
        <v>25.84</v>
      </c>
      <c r="J289">
        <v>-1.9</v>
      </c>
      <c r="K289">
        <v>263</v>
      </c>
      <c r="M289" t="s">
        <v>344</v>
      </c>
      <c r="N289" t="str">
        <f t="shared" si="9"/>
        <v>M</v>
      </c>
      <c r="O289">
        <f t="shared" si="10"/>
        <v>25.84</v>
      </c>
    </row>
    <row r="290" spans="1:15" x14ac:dyDescent="0.25">
      <c r="A290" s="26">
        <v>8</v>
      </c>
      <c r="B290" t="s">
        <v>107</v>
      </c>
      <c r="C290">
        <v>4</v>
      </c>
      <c r="D290" t="s">
        <v>75</v>
      </c>
      <c r="E290" t="s">
        <v>13</v>
      </c>
      <c r="F290">
        <v>800</v>
      </c>
      <c r="G290">
        <v>1602</v>
      </c>
      <c r="H290" t="s">
        <v>145</v>
      </c>
      <c r="I290" s="26" t="s">
        <v>347</v>
      </c>
      <c r="K290">
        <v>384</v>
      </c>
      <c r="M290" t="s">
        <v>344</v>
      </c>
      <c r="N290" t="str">
        <f t="shared" si="9"/>
        <v>M</v>
      </c>
      <c r="O290">
        <f t="shared" si="10"/>
        <v>1.4756944444444444E-3</v>
      </c>
    </row>
    <row r="291" spans="1:15" x14ac:dyDescent="0.25">
      <c r="A291" s="26">
        <v>8</v>
      </c>
      <c r="B291" t="s">
        <v>107</v>
      </c>
      <c r="C291">
        <v>4</v>
      </c>
      <c r="D291" t="s">
        <v>75</v>
      </c>
      <c r="E291" t="s">
        <v>13</v>
      </c>
      <c r="F291">
        <v>800</v>
      </c>
      <c r="G291">
        <v>2085</v>
      </c>
      <c r="H291" t="s">
        <v>144</v>
      </c>
      <c r="I291" s="26" t="s">
        <v>58</v>
      </c>
      <c r="K291">
        <v>353</v>
      </c>
      <c r="M291" t="s">
        <v>344</v>
      </c>
      <c r="N291" t="str">
        <f t="shared" si="9"/>
        <v>M</v>
      </c>
      <c r="O291">
        <f t="shared" si="10"/>
        <v>1.5057870370370373E-3</v>
      </c>
    </row>
    <row r="292" spans="1:15" x14ac:dyDescent="0.25">
      <c r="A292" s="26">
        <v>8</v>
      </c>
      <c r="B292" t="s">
        <v>107</v>
      </c>
      <c r="C292">
        <v>4</v>
      </c>
      <c r="D292" t="s">
        <v>75</v>
      </c>
      <c r="E292" t="s">
        <v>35</v>
      </c>
      <c r="F292">
        <v>3000</v>
      </c>
      <c r="G292">
        <v>1253</v>
      </c>
      <c r="H292" t="s">
        <v>150</v>
      </c>
      <c r="I292" s="26" t="s">
        <v>346</v>
      </c>
      <c r="K292">
        <v>250</v>
      </c>
      <c r="L292" t="s">
        <v>176</v>
      </c>
      <c r="M292" t="s">
        <v>344</v>
      </c>
      <c r="N292" t="str">
        <f t="shared" si="9"/>
        <v>M</v>
      </c>
      <c r="O292">
        <f t="shared" si="10"/>
        <v>8.1793981481481492E-3</v>
      </c>
    </row>
    <row r="293" spans="1:15" x14ac:dyDescent="0.25">
      <c r="A293" s="26">
        <v>8</v>
      </c>
      <c r="B293" t="s">
        <v>107</v>
      </c>
      <c r="C293">
        <v>4</v>
      </c>
      <c r="D293" t="s">
        <v>75</v>
      </c>
      <c r="E293" t="s">
        <v>27</v>
      </c>
      <c r="G293">
        <v>1602</v>
      </c>
      <c r="H293" t="s">
        <v>145</v>
      </c>
      <c r="I293" s="26" t="s">
        <v>282</v>
      </c>
      <c r="K293">
        <v>201</v>
      </c>
      <c r="M293" t="s">
        <v>344</v>
      </c>
      <c r="N293" t="str">
        <f t="shared" si="9"/>
        <v>M</v>
      </c>
      <c r="O293">
        <f t="shared" si="10"/>
        <v>9.6999999999999993</v>
      </c>
    </row>
    <row r="294" spans="1:15" x14ac:dyDescent="0.25">
      <c r="A294" s="26">
        <v>8</v>
      </c>
      <c r="B294" t="s">
        <v>107</v>
      </c>
      <c r="C294">
        <v>4</v>
      </c>
      <c r="D294" t="s">
        <v>75</v>
      </c>
      <c r="E294" t="s">
        <v>27</v>
      </c>
      <c r="G294">
        <v>1253</v>
      </c>
      <c r="H294" t="s">
        <v>150</v>
      </c>
      <c r="I294" s="26" t="s">
        <v>84</v>
      </c>
      <c r="K294">
        <v>191</v>
      </c>
      <c r="M294" t="s">
        <v>344</v>
      </c>
      <c r="N294" t="str">
        <f t="shared" si="9"/>
        <v>M</v>
      </c>
      <c r="O294">
        <f t="shared" si="10"/>
        <v>9.3800000000000008</v>
      </c>
    </row>
    <row r="295" spans="1:15" x14ac:dyDescent="0.25">
      <c r="A295" s="26">
        <v>8</v>
      </c>
      <c r="B295" t="s">
        <v>107</v>
      </c>
      <c r="C295">
        <v>4</v>
      </c>
      <c r="D295" t="s">
        <v>75</v>
      </c>
      <c r="E295" t="s">
        <v>28</v>
      </c>
      <c r="G295">
        <v>3149</v>
      </c>
      <c r="H295" t="s">
        <v>143</v>
      </c>
      <c r="I295" s="26" t="s">
        <v>60</v>
      </c>
      <c r="K295">
        <v>183</v>
      </c>
      <c r="M295" t="s">
        <v>344</v>
      </c>
      <c r="N295" t="str">
        <f t="shared" si="9"/>
        <v>M</v>
      </c>
      <c r="O295">
        <f t="shared" si="10"/>
        <v>1.35</v>
      </c>
    </row>
    <row r="296" spans="1:15" x14ac:dyDescent="0.25">
      <c r="A296" s="26">
        <v>8</v>
      </c>
      <c r="B296" t="s">
        <v>107</v>
      </c>
      <c r="C296">
        <v>4</v>
      </c>
      <c r="D296" t="s">
        <v>75</v>
      </c>
      <c r="E296" t="s">
        <v>22</v>
      </c>
      <c r="G296">
        <v>1385</v>
      </c>
      <c r="H296" t="s">
        <v>155</v>
      </c>
      <c r="I296" s="26" t="s">
        <v>190</v>
      </c>
      <c r="K296">
        <v>515</v>
      </c>
      <c r="L296" t="s">
        <v>74</v>
      </c>
      <c r="M296" t="s">
        <v>344</v>
      </c>
      <c r="N296" t="str">
        <f t="shared" si="9"/>
        <v>M</v>
      </c>
      <c r="O296">
        <f t="shared" si="10"/>
        <v>15.43</v>
      </c>
    </row>
    <row r="297" spans="1:15" x14ac:dyDescent="0.25">
      <c r="A297" s="26">
        <v>8</v>
      </c>
      <c r="B297" t="s">
        <v>107</v>
      </c>
      <c r="C297">
        <v>4</v>
      </c>
      <c r="D297" t="s">
        <v>75</v>
      </c>
      <c r="E297" t="s">
        <v>22</v>
      </c>
      <c r="G297">
        <v>3149</v>
      </c>
      <c r="H297" t="s">
        <v>143</v>
      </c>
      <c r="I297" s="26" t="s">
        <v>192</v>
      </c>
      <c r="K297">
        <v>388</v>
      </c>
      <c r="L297" t="s">
        <v>74</v>
      </c>
      <c r="M297" t="s">
        <v>344</v>
      </c>
      <c r="N297" t="str">
        <f t="shared" si="9"/>
        <v>M</v>
      </c>
      <c r="O297">
        <f t="shared" si="10"/>
        <v>9.11</v>
      </c>
    </row>
    <row r="298" spans="1:15" x14ac:dyDescent="0.25">
      <c r="A298" s="26">
        <v>8</v>
      </c>
      <c r="B298" t="s">
        <v>107</v>
      </c>
      <c r="C298">
        <v>4</v>
      </c>
      <c r="D298" t="s">
        <v>75</v>
      </c>
      <c r="E298" t="s">
        <v>22</v>
      </c>
      <c r="G298">
        <v>1253</v>
      </c>
      <c r="H298" t="s">
        <v>150</v>
      </c>
      <c r="I298" s="26" t="s">
        <v>82</v>
      </c>
      <c r="K298">
        <v>143</v>
      </c>
      <c r="L298" t="s">
        <v>74</v>
      </c>
      <c r="M298" t="s">
        <v>344</v>
      </c>
      <c r="N298" t="str">
        <f t="shared" si="9"/>
        <v>M</v>
      </c>
      <c r="O298">
        <f t="shared" si="10"/>
        <v>4.8899999999999997</v>
      </c>
    </row>
    <row r="299" spans="1:15" x14ac:dyDescent="0.25">
      <c r="A299" s="26">
        <v>8</v>
      </c>
      <c r="B299" t="s">
        <v>107</v>
      </c>
      <c r="C299">
        <v>4</v>
      </c>
      <c r="D299" t="s">
        <v>75</v>
      </c>
      <c r="E299" t="s">
        <v>31</v>
      </c>
      <c r="G299">
        <v>1385</v>
      </c>
      <c r="H299" t="s">
        <v>155</v>
      </c>
      <c r="I299" s="26" t="s">
        <v>345</v>
      </c>
      <c r="K299">
        <v>427</v>
      </c>
      <c r="L299" t="s">
        <v>74</v>
      </c>
      <c r="M299" t="s">
        <v>344</v>
      </c>
      <c r="N299" t="str">
        <f t="shared" si="9"/>
        <v>M</v>
      </c>
      <c r="O299">
        <f t="shared" si="10"/>
        <v>36.56</v>
      </c>
    </row>
    <row r="300" spans="1:15" x14ac:dyDescent="0.25">
      <c r="A300" s="26">
        <v>8</v>
      </c>
      <c r="B300" t="s">
        <v>107</v>
      </c>
      <c r="C300">
        <v>4</v>
      </c>
      <c r="D300" t="s">
        <v>75</v>
      </c>
      <c r="E300" t="s">
        <v>31</v>
      </c>
      <c r="G300">
        <v>3149</v>
      </c>
      <c r="H300" t="s">
        <v>143</v>
      </c>
      <c r="I300" s="26" t="s">
        <v>205</v>
      </c>
      <c r="K300">
        <v>212</v>
      </c>
      <c r="L300" t="s">
        <v>74</v>
      </c>
      <c r="M300" t="s">
        <v>344</v>
      </c>
      <c r="N300" t="str">
        <f t="shared" si="9"/>
        <v>M</v>
      </c>
      <c r="O300">
        <f t="shared" si="10"/>
        <v>18.829999999999998</v>
      </c>
    </row>
    <row r="301" spans="1:15" x14ac:dyDescent="0.25">
      <c r="A301" s="26">
        <v>9</v>
      </c>
      <c r="B301" t="s">
        <v>107</v>
      </c>
      <c r="C301">
        <v>4</v>
      </c>
      <c r="D301" t="s">
        <v>46</v>
      </c>
      <c r="E301" t="s">
        <v>13</v>
      </c>
      <c r="F301">
        <v>100</v>
      </c>
      <c r="G301">
        <v>3135</v>
      </c>
      <c r="H301" t="s">
        <v>108</v>
      </c>
      <c r="I301">
        <v>16.95</v>
      </c>
      <c r="J301">
        <v>-3.5</v>
      </c>
      <c r="K301">
        <v>383</v>
      </c>
      <c r="M301" t="s">
        <v>386</v>
      </c>
      <c r="N301" t="str">
        <f t="shared" ref="N301:N343" si="11">LEFT(D301,1)</f>
        <v>F</v>
      </c>
      <c r="O301">
        <f t="shared" ref="O301:O343" si="12">IF(OR(I301="DNS",I301="NM"),0,IF(I301=N(I301),I301,LEFT(I301,LEN(I301)-1)))+0</f>
        <v>16.95</v>
      </c>
    </row>
    <row r="302" spans="1:15" x14ac:dyDescent="0.25">
      <c r="A302" s="26">
        <v>9</v>
      </c>
      <c r="B302" t="s">
        <v>107</v>
      </c>
      <c r="C302">
        <v>4</v>
      </c>
      <c r="D302" t="s">
        <v>46</v>
      </c>
      <c r="E302" t="s">
        <v>13</v>
      </c>
      <c r="F302">
        <v>100</v>
      </c>
      <c r="G302">
        <v>3136</v>
      </c>
      <c r="H302" t="s">
        <v>109</v>
      </c>
      <c r="I302">
        <v>16.170000000000002</v>
      </c>
      <c r="J302">
        <v>-1.4</v>
      </c>
      <c r="K302">
        <v>380</v>
      </c>
      <c r="M302" t="s">
        <v>386</v>
      </c>
      <c r="N302" t="str">
        <f t="shared" si="11"/>
        <v>F</v>
      </c>
      <c r="O302">
        <f t="shared" si="12"/>
        <v>16.170000000000002</v>
      </c>
    </row>
    <row r="303" spans="1:15" x14ac:dyDescent="0.25">
      <c r="A303" s="26">
        <v>9</v>
      </c>
      <c r="B303" t="s">
        <v>107</v>
      </c>
      <c r="C303">
        <v>4</v>
      </c>
      <c r="D303" t="s">
        <v>46</v>
      </c>
      <c r="E303" t="s">
        <v>13</v>
      </c>
      <c r="F303">
        <v>400</v>
      </c>
      <c r="G303">
        <v>3135</v>
      </c>
      <c r="H303" t="s">
        <v>108</v>
      </c>
      <c r="I303">
        <v>81.96</v>
      </c>
      <c r="K303">
        <v>376</v>
      </c>
      <c r="M303" t="s">
        <v>386</v>
      </c>
      <c r="N303" t="str">
        <f t="shared" si="11"/>
        <v>F</v>
      </c>
      <c r="O303">
        <f t="shared" si="12"/>
        <v>81.96</v>
      </c>
    </row>
    <row r="304" spans="1:15" x14ac:dyDescent="0.25">
      <c r="A304" s="26">
        <v>9</v>
      </c>
      <c r="B304" t="s">
        <v>107</v>
      </c>
      <c r="C304">
        <v>4</v>
      </c>
      <c r="D304" t="s">
        <v>46</v>
      </c>
      <c r="E304" t="s">
        <v>13</v>
      </c>
      <c r="F304">
        <v>400</v>
      </c>
      <c r="G304">
        <v>3136</v>
      </c>
      <c r="H304" t="s">
        <v>109</v>
      </c>
      <c r="I304">
        <v>79.349999999999994</v>
      </c>
      <c r="K304">
        <v>358</v>
      </c>
      <c r="M304" t="s">
        <v>386</v>
      </c>
      <c r="N304" t="str">
        <f t="shared" si="11"/>
        <v>F</v>
      </c>
      <c r="O304">
        <f t="shared" si="12"/>
        <v>79.349999999999994</v>
      </c>
    </row>
    <row r="305" spans="1:15" x14ac:dyDescent="0.25">
      <c r="A305" s="26">
        <v>9</v>
      </c>
      <c r="B305" t="s">
        <v>107</v>
      </c>
      <c r="C305">
        <v>4</v>
      </c>
      <c r="D305" t="s">
        <v>46</v>
      </c>
      <c r="E305" t="s">
        <v>15</v>
      </c>
      <c r="F305">
        <v>80</v>
      </c>
      <c r="G305">
        <v>3136</v>
      </c>
      <c r="H305" t="s">
        <v>109</v>
      </c>
      <c r="I305">
        <v>19.350000000000001</v>
      </c>
      <c r="J305">
        <v>-2.5</v>
      </c>
      <c r="K305">
        <v>0</v>
      </c>
      <c r="L305" t="s">
        <v>21</v>
      </c>
      <c r="M305" t="s">
        <v>386</v>
      </c>
      <c r="N305" t="str">
        <f t="shared" si="11"/>
        <v>F</v>
      </c>
      <c r="O305">
        <f t="shared" si="12"/>
        <v>19.350000000000001</v>
      </c>
    </row>
    <row r="306" spans="1:15" x14ac:dyDescent="0.25">
      <c r="A306" s="26">
        <v>9</v>
      </c>
      <c r="B306" t="s">
        <v>107</v>
      </c>
      <c r="C306">
        <v>4</v>
      </c>
      <c r="D306" t="s">
        <v>46</v>
      </c>
      <c r="E306" t="s">
        <v>17</v>
      </c>
      <c r="G306">
        <v>3135</v>
      </c>
      <c r="H306" t="s">
        <v>108</v>
      </c>
      <c r="I306" t="s">
        <v>277</v>
      </c>
      <c r="K306">
        <v>0</v>
      </c>
      <c r="L306" t="s">
        <v>39</v>
      </c>
      <c r="M306" t="s">
        <v>386</v>
      </c>
      <c r="N306" t="str">
        <f t="shared" si="11"/>
        <v>F</v>
      </c>
      <c r="O306">
        <f t="shared" si="12"/>
        <v>3.32</v>
      </c>
    </row>
    <row r="307" spans="1:15" x14ac:dyDescent="0.25">
      <c r="A307" s="26">
        <v>9</v>
      </c>
      <c r="B307" t="s">
        <v>107</v>
      </c>
      <c r="C307">
        <v>4</v>
      </c>
      <c r="D307" t="s">
        <v>46</v>
      </c>
      <c r="E307" t="s">
        <v>17</v>
      </c>
      <c r="G307">
        <v>3136</v>
      </c>
      <c r="H307" t="s">
        <v>109</v>
      </c>
      <c r="I307" t="s">
        <v>208</v>
      </c>
      <c r="K307">
        <v>0</v>
      </c>
      <c r="L307" t="s">
        <v>39</v>
      </c>
      <c r="M307" t="s">
        <v>386</v>
      </c>
      <c r="N307" t="str">
        <f t="shared" si="11"/>
        <v>F</v>
      </c>
      <c r="O307">
        <f t="shared" si="12"/>
        <v>3.58</v>
      </c>
    </row>
    <row r="308" spans="1:15" x14ac:dyDescent="0.25">
      <c r="A308" s="26">
        <v>9</v>
      </c>
      <c r="B308" t="s">
        <v>107</v>
      </c>
      <c r="C308">
        <v>4</v>
      </c>
      <c r="D308" t="s">
        <v>46</v>
      </c>
      <c r="E308" t="s">
        <v>18</v>
      </c>
      <c r="G308">
        <v>3136</v>
      </c>
      <c r="H308" t="s">
        <v>109</v>
      </c>
      <c r="I308" t="s">
        <v>398</v>
      </c>
      <c r="K308">
        <v>388</v>
      </c>
      <c r="L308" t="s">
        <v>34</v>
      </c>
      <c r="M308" t="s">
        <v>386</v>
      </c>
      <c r="N308" t="str">
        <f t="shared" si="11"/>
        <v>F</v>
      </c>
      <c r="O308">
        <f t="shared" si="12"/>
        <v>18.41</v>
      </c>
    </row>
    <row r="309" spans="1:15" x14ac:dyDescent="0.25">
      <c r="A309" s="26">
        <v>9</v>
      </c>
      <c r="B309" t="s">
        <v>107</v>
      </c>
      <c r="C309">
        <v>4</v>
      </c>
      <c r="D309" t="s">
        <v>46</v>
      </c>
      <c r="E309" t="s">
        <v>18</v>
      </c>
      <c r="G309">
        <v>3135</v>
      </c>
      <c r="H309" t="s">
        <v>108</v>
      </c>
      <c r="I309" t="s">
        <v>250</v>
      </c>
      <c r="K309">
        <v>378</v>
      </c>
      <c r="L309" t="s">
        <v>34</v>
      </c>
      <c r="M309" t="s">
        <v>386</v>
      </c>
      <c r="N309" t="str">
        <f t="shared" si="11"/>
        <v>F</v>
      </c>
      <c r="O309">
        <f t="shared" si="12"/>
        <v>15.79</v>
      </c>
    </row>
    <row r="310" spans="1:15" x14ac:dyDescent="0.25">
      <c r="A310" s="26">
        <v>9</v>
      </c>
      <c r="B310" t="s">
        <v>107</v>
      </c>
      <c r="C310">
        <v>4</v>
      </c>
      <c r="D310" t="s">
        <v>46</v>
      </c>
      <c r="E310" t="s">
        <v>19</v>
      </c>
      <c r="G310">
        <v>3136</v>
      </c>
      <c r="H310" t="s">
        <v>109</v>
      </c>
      <c r="I310" t="s">
        <v>231</v>
      </c>
      <c r="K310">
        <v>437</v>
      </c>
      <c r="L310" t="s">
        <v>20</v>
      </c>
      <c r="M310" t="s">
        <v>386</v>
      </c>
      <c r="N310" t="str">
        <f t="shared" si="11"/>
        <v>F</v>
      </c>
      <c r="O310">
        <f t="shared" si="12"/>
        <v>23.18</v>
      </c>
    </row>
    <row r="311" spans="1:15" x14ac:dyDescent="0.25">
      <c r="A311" s="26">
        <v>9</v>
      </c>
      <c r="B311" t="s">
        <v>107</v>
      </c>
      <c r="C311">
        <v>4</v>
      </c>
      <c r="D311" t="s">
        <v>46</v>
      </c>
      <c r="E311" t="s">
        <v>19</v>
      </c>
      <c r="G311">
        <v>3135</v>
      </c>
      <c r="H311" t="s">
        <v>108</v>
      </c>
      <c r="I311" t="s">
        <v>397</v>
      </c>
      <c r="K311">
        <v>398</v>
      </c>
      <c r="L311" t="s">
        <v>20</v>
      </c>
      <c r="M311" t="s">
        <v>386</v>
      </c>
      <c r="N311" t="str">
        <f t="shared" si="11"/>
        <v>F</v>
      </c>
      <c r="O311">
        <f t="shared" si="12"/>
        <v>16.809999999999999</v>
      </c>
    </row>
    <row r="312" spans="1:15" x14ac:dyDescent="0.25">
      <c r="A312" s="26">
        <v>9</v>
      </c>
      <c r="B312" t="s">
        <v>107</v>
      </c>
      <c r="C312">
        <v>4</v>
      </c>
      <c r="D312" t="s">
        <v>50</v>
      </c>
      <c r="E312" t="s">
        <v>17</v>
      </c>
      <c r="G312">
        <v>2541</v>
      </c>
      <c r="H312" t="s">
        <v>121</v>
      </c>
      <c r="I312" t="s">
        <v>32</v>
      </c>
      <c r="K312">
        <v>0</v>
      </c>
      <c r="M312" t="s">
        <v>386</v>
      </c>
      <c r="N312" t="str">
        <f t="shared" si="11"/>
        <v>F</v>
      </c>
      <c r="O312">
        <f t="shared" si="12"/>
        <v>0</v>
      </c>
    </row>
    <row r="313" spans="1:15" x14ac:dyDescent="0.25">
      <c r="A313" s="26">
        <v>9</v>
      </c>
      <c r="B313" t="s">
        <v>107</v>
      </c>
      <c r="C313">
        <v>4</v>
      </c>
      <c r="D313" t="s">
        <v>50</v>
      </c>
      <c r="E313" t="s">
        <v>18</v>
      </c>
      <c r="G313">
        <v>2541</v>
      </c>
      <c r="H313" t="s">
        <v>121</v>
      </c>
      <c r="I313" t="s">
        <v>32</v>
      </c>
      <c r="K313">
        <v>0</v>
      </c>
      <c r="L313" t="s">
        <v>44</v>
      </c>
      <c r="M313" t="s">
        <v>386</v>
      </c>
      <c r="N313" t="str">
        <f t="shared" si="11"/>
        <v>F</v>
      </c>
      <c r="O313">
        <f t="shared" si="12"/>
        <v>0</v>
      </c>
    </row>
    <row r="314" spans="1:15" x14ac:dyDescent="0.25">
      <c r="A314" s="26">
        <v>9</v>
      </c>
      <c r="B314" t="s">
        <v>107</v>
      </c>
      <c r="C314">
        <v>4</v>
      </c>
      <c r="D314" t="s">
        <v>69</v>
      </c>
      <c r="E314" t="s">
        <v>13</v>
      </c>
      <c r="F314">
        <v>100</v>
      </c>
      <c r="G314">
        <v>1731</v>
      </c>
      <c r="H314" t="s">
        <v>132</v>
      </c>
      <c r="I314">
        <v>14.99</v>
      </c>
      <c r="J314">
        <v>-5.3</v>
      </c>
      <c r="K314">
        <v>175</v>
      </c>
      <c r="M314" t="s">
        <v>386</v>
      </c>
      <c r="N314" t="str">
        <f t="shared" si="11"/>
        <v>M</v>
      </c>
      <c r="O314">
        <f t="shared" si="12"/>
        <v>14.99</v>
      </c>
    </row>
    <row r="315" spans="1:15" x14ac:dyDescent="0.25">
      <c r="A315" s="26">
        <v>9</v>
      </c>
      <c r="B315" t="s">
        <v>107</v>
      </c>
      <c r="C315">
        <v>4</v>
      </c>
      <c r="D315" t="s">
        <v>69</v>
      </c>
      <c r="E315" t="s">
        <v>13</v>
      </c>
      <c r="F315">
        <v>400</v>
      </c>
      <c r="G315">
        <v>1731</v>
      </c>
      <c r="H315" t="s">
        <v>132</v>
      </c>
      <c r="I315">
        <v>66.61</v>
      </c>
      <c r="K315">
        <v>189</v>
      </c>
      <c r="M315" t="s">
        <v>386</v>
      </c>
      <c r="N315" t="str">
        <f t="shared" si="11"/>
        <v>M</v>
      </c>
      <c r="O315">
        <f t="shared" si="12"/>
        <v>66.61</v>
      </c>
    </row>
    <row r="316" spans="1:15" x14ac:dyDescent="0.25">
      <c r="A316" s="26">
        <v>9</v>
      </c>
      <c r="B316" t="s">
        <v>107</v>
      </c>
      <c r="C316">
        <v>4</v>
      </c>
      <c r="D316" t="s">
        <v>69</v>
      </c>
      <c r="E316" t="s">
        <v>13</v>
      </c>
      <c r="F316">
        <v>1500</v>
      </c>
      <c r="G316">
        <v>1731</v>
      </c>
      <c r="H316" t="s">
        <v>132</v>
      </c>
      <c r="I316" t="s">
        <v>395</v>
      </c>
      <c r="K316">
        <v>189</v>
      </c>
      <c r="M316" t="s">
        <v>386</v>
      </c>
      <c r="N316" t="str">
        <f t="shared" si="11"/>
        <v>M</v>
      </c>
      <c r="O316">
        <f t="shared" si="12"/>
        <v>3.7418981481481483E-3</v>
      </c>
    </row>
    <row r="317" spans="1:15" x14ac:dyDescent="0.25">
      <c r="A317" s="26">
        <v>9</v>
      </c>
      <c r="B317" t="s">
        <v>107</v>
      </c>
      <c r="C317">
        <v>4</v>
      </c>
      <c r="D317" t="s">
        <v>70</v>
      </c>
      <c r="E317" t="s">
        <v>13</v>
      </c>
      <c r="F317">
        <v>100</v>
      </c>
      <c r="G317">
        <v>1729</v>
      </c>
      <c r="H317" t="s">
        <v>135</v>
      </c>
      <c r="I317" t="s">
        <v>32</v>
      </c>
      <c r="K317">
        <v>0</v>
      </c>
      <c r="M317" t="s">
        <v>386</v>
      </c>
      <c r="N317" t="str">
        <f t="shared" si="11"/>
        <v>M</v>
      </c>
      <c r="O317">
        <f t="shared" si="12"/>
        <v>0</v>
      </c>
    </row>
    <row r="318" spans="1:15" x14ac:dyDescent="0.25">
      <c r="A318" s="26">
        <v>9</v>
      </c>
      <c r="B318" t="s">
        <v>107</v>
      </c>
      <c r="C318">
        <v>4</v>
      </c>
      <c r="D318" t="s">
        <v>70</v>
      </c>
      <c r="E318" t="s">
        <v>13</v>
      </c>
      <c r="F318">
        <v>200</v>
      </c>
      <c r="G318">
        <v>1230</v>
      </c>
      <c r="H318" t="s">
        <v>136</v>
      </c>
      <c r="I318">
        <v>28.74</v>
      </c>
      <c r="J318">
        <v>-3.2</v>
      </c>
      <c r="K318">
        <v>319</v>
      </c>
      <c r="M318" t="s">
        <v>283</v>
      </c>
      <c r="N318" t="str">
        <f t="shared" si="11"/>
        <v>M</v>
      </c>
      <c r="O318">
        <f t="shared" si="12"/>
        <v>28.74</v>
      </c>
    </row>
    <row r="319" spans="1:15" x14ac:dyDescent="0.25">
      <c r="A319" s="26">
        <v>9</v>
      </c>
      <c r="B319" t="s">
        <v>107</v>
      </c>
      <c r="C319">
        <v>4</v>
      </c>
      <c r="D319" t="s">
        <v>70</v>
      </c>
      <c r="E319" t="s">
        <v>13</v>
      </c>
      <c r="F319">
        <v>400</v>
      </c>
      <c r="G319">
        <v>1729</v>
      </c>
      <c r="H319" t="s">
        <v>135</v>
      </c>
      <c r="I319">
        <v>61.55</v>
      </c>
      <c r="K319">
        <v>335</v>
      </c>
      <c r="M319" t="s">
        <v>386</v>
      </c>
      <c r="N319" t="str">
        <f t="shared" si="11"/>
        <v>M</v>
      </c>
      <c r="O319">
        <f t="shared" si="12"/>
        <v>61.55</v>
      </c>
    </row>
    <row r="320" spans="1:15" x14ac:dyDescent="0.25">
      <c r="A320" s="26">
        <v>9</v>
      </c>
      <c r="B320" t="s">
        <v>107</v>
      </c>
      <c r="C320">
        <v>4</v>
      </c>
      <c r="D320" t="s">
        <v>70</v>
      </c>
      <c r="E320" t="s">
        <v>13</v>
      </c>
      <c r="F320">
        <v>400</v>
      </c>
      <c r="G320">
        <v>1516</v>
      </c>
      <c r="H320" t="s">
        <v>140</v>
      </c>
      <c r="I320">
        <v>67.989999999999995</v>
      </c>
      <c r="K320">
        <v>256</v>
      </c>
      <c r="M320" t="s">
        <v>386</v>
      </c>
      <c r="N320" t="str">
        <f t="shared" si="11"/>
        <v>M</v>
      </c>
      <c r="O320">
        <f t="shared" si="12"/>
        <v>67.989999999999995</v>
      </c>
    </row>
    <row r="321" spans="1:15" x14ac:dyDescent="0.25">
      <c r="A321" s="26">
        <v>9</v>
      </c>
      <c r="B321" t="s">
        <v>107</v>
      </c>
      <c r="C321">
        <v>4</v>
      </c>
      <c r="D321" t="s">
        <v>70</v>
      </c>
      <c r="E321" t="s">
        <v>13</v>
      </c>
      <c r="F321">
        <v>400</v>
      </c>
      <c r="G321">
        <v>1727</v>
      </c>
      <c r="H321" t="s">
        <v>260</v>
      </c>
      <c r="I321" t="s">
        <v>32</v>
      </c>
      <c r="K321">
        <v>0</v>
      </c>
      <c r="M321" t="s">
        <v>386</v>
      </c>
      <c r="N321" t="str">
        <f t="shared" si="11"/>
        <v>M</v>
      </c>
      <c r="O321">
        <f t="shared" si="12"/>
        <v>0</v>
      </c>
    </row>
    <row r="322" spans="1:15" x14ac:dyDescent="0.25">
      <c r="A322" s="26">
        <v>9</v>
      </c>
      <c r="B322" t="s">
        <v>107</v>
      </c>
      <c r="C322">
        <v>4</v>
      </c>
      <c r="D322" t="s">
        <v>70</v>
      </c>
      <c r="E322" t="s">
        <v>13</v>
      </c>
      <c r="F322">
        <v>800</v>
      </c>
      <c r="G322">
        <v>1230</v>
      </c>
      <c r="H322" t="s">
        <v>136</v>
      </c>
      <c r="I322" t="s">
        <v>275</v>
      </c>
      <c r="K322">
        <v>491</v>
      </c>
      <c r="M322" t="s">
        <v>283</v>
      </c>
      <c r="N322" t="str">
        <f t="shared" si="11"/>
        <v>M</v>
      </c>
      <c r="O322">
        <f t="shared" si="12"/>
        <v>1.5370370370370371E-3</v>
      </c>
    </row>
    <row r="323" spans="1:15" x14ac:dyDescent="0.25">
      <c r="A323" s="26">
        <v>9</v>
      </c>
      <c r="B323" t="s">
        <v>107</v>
      </c>
      <c r="C323">
        <v>4</v>
      </c>
      <c r="D323" t="s">
        <v>70</v>
      </c>
      <c r="E323" t="s">
        <v>13</v>
      </c>
      <c r="F323">
        <v>1500</v>
      </c>
      <c r="G323">
        <v>1516</v>
      </c>
      <c r="H323" t="s">
        <v>140</v>
      </c>
      <c r="I323" t="s">
        <v>160</v>
      </c>
      <c r="K323">
        <v>451</v>
      </c>
      <c r="M323" t="s">
        <v>386</v>
      </c>
      <c r="N323" t="str">
        <f t="shared" si="11"/>
        <v>M</v>
      </c>
      <c r="O323">
        <f t="shared" si="12"/>
        <v>3.3124999999999995E-3</v>
      </c>
    </row>
    <row r="324" spans="1:15" x14ac:dyDescent="0.25">
      <c r="A324" s="26">
        <v>9</v>
      </c>
      <c r="B324" t="s">
        <v>107</v>
      </c>
      <c r="C324">
        <v>4</v>
      </c>
      <c r="D324" t="s">
        <v>70</v>
      </c>
      <c r="E324" t="s">
        <v>13</v>
      </c>
      <c r="F324">
        <v>1500</v>
      </c>
      <c r="G324">
        <v>1729</v>
      </c>
      <c r="H324" t="s">
        <v>135</v>
      </c>
      <c r="I324" t="s">
        <v>202</v>
      </c>
      <c r="K324">
        <v>443</v>
      </c>
      <c r="M324" t="s">
        <v>386</v>
      </c>
      <c r="N324" t="str">
        <f t="shared" si="11"/>
        <v>M</v>
      </c>
      <c r="O324">
        <f t="shared" si="12"/>
        <v>3.1932870370370374E-3</v>
      </c>
    </row>
    <row r="325" spans="1:15" x14ac:dyDescent="0.25">
      <c r="A325" s="26">
        <v>9</v>
      </c>
      <c r="B325" t="s">
        <v>107</v>
      </c>
      <c r="C325">
        <v>4</v>
      </c>
      <c r="D325" t="s">
        <v>70</v>
      </c>
      <c r="E325" t="s">
        <v>13</v>
      </c>
      <c r="F325">
        <v>1500</v>
      </c>
      <c r="G325">
        <v>1727</v>
      </c>
      <c r="H325" t="s">
        <v>260</v>
      </c>
      <c r="I325" t="s">
        <v>264</v>
      </c>
      <c r="K325">
        <v>412</v>
      </c>
      <c r="M325" t="s">
        <v>386</v>
      </c>
      <c r="N325" t="str">
        <f t="shared" si="11"/>
        <v>M</v>
      </c>
      <c r="O325">
        <f t="shared" si="12"/>
        <v>3.3009259259259263E-3</v>
      </c>
    </row>
    <row r="326" spans="1:15" x14ac:dyDescent="0.25">
      <c r="A326" s="26">
        <v>9</v>
      </c>
      <c r="B326" t="s">
        <v>107</v>
      </c>
      <c r="C326">
        <v>4</v>
      </c>
      <c r="D326" t="s">
        <v>70</v>
      </c>
      <c r="E326" t="s">
        <v>18</v>
      </c>
      <c r="G326">
        <v>91</v>
      </c>
      <c r="H326" t="s">
        <v>350</v>
      </c>
      <c r="I326" t="s">
        <v>234</v>
      </c>
      <c r="K326">
        <v>380</v>
      </c>
      <c r="L326" t="s">
        <v>394</v>
      </c>
      <c r="M326" t="s">
        <v>386</v>
      </c>
      <c r="N326" t="str">
        <f t="shared" si="11"/>
        <v>M</v>
      </c>
      <c r="O326">
        <f t="shared" si="12"/>
        <v>11.41</v>
      </c>
    </row>
    <row r="327" spans="1:15" x14ac:dyDescent="0.25">
      <c r="A327" s="26">
        <v>9</v>
      </c>
      <c r="B327" t="s">
        <v>107</v>
      </c>
      <c r="C327">
        <v>4</v>
      </c>
      <c r="D327" t="s">
        <v>70</v>
      </c>
      <c r="E327" t="s">
        <v>19</v>
      </c>
      <c r="G327">
        <v>91</v>
      </c>
      <c r="H327" t="s">
        <v>350</v>
      </c>
      <c r="I327" t="s">
        <v>348</v>
      </c>
      <c r="K327">
        <v>333</v>
      </c>
      <c r="L327" t="s">
        <v>393</v>
      </c>
      <c r="M327" t="s">
        <v>386</v>
      </c>
      <c r="N327" t="str">
        <f t="shared" si="11"/>
        <v>M</v>
      </c>
      <c r="O327">
        <f t="shared" si="12"/>
        <v>15.73</v>
      </c>
    </row>
    <row r="328" spans="1:15" x14ac:dyDescent="0.25">
      <c r="A328" s="26">
        <v>9</v>
      </c>
      <c r="B328" t="s">
        <v>107</v>
      </c>
      <c r="C328">
        <v>4</v>
      </c>
      <c r="D328" t="s">
        <v>70</v>
      </c>
      <c r="E328" t="s">
        <v>19</v>
      </c>
      <c r="G328">
        <v>1516</v>
      </c>
      <c r="H328" t="s">
        <v>140</v>
      </c>
      <c r="I328" t="s">
        <v>392</v>
      </c>
      <c r="K328">
        <v>163</v>
      </c>
      <c r="L328" t="s">
        <v>64</v>
      </c>
      <c r="M328" t="s">
        <v>386</v>
      </c>
      <c r="N328" t="str">
        <f t="shared" si="11"/>
        <v>M</v>
      </c>
      <c r="O328">
        <f t="shared" si="12"/>
        <v>14.67</v>
      </c>
    </row>
    <row r="329" spans="1:15" x14ac:dyDescent="0.25">
      <c r="A329" s="26">
        <v>9</v>
      </c>
      <c r="B329" t="s">
        <v>107</v>
      </c>
      <c r="C329">
        <v>4</v>
      </c>
      <c r="D329" t="s">
        <v>75</v>
      </c>
      <c r="E329" t="s">
        <v>13</v>
      </c>
      <c r="F329">
        <v>100</v>
      </c>
      <c r="G329">
        <v>3149</v>
      </c>
      <c r="H329" t="s">
        <v>143</v>
      </c>
      <c r="I329">
        <v>12.36</v>
      </c>
      <c r="J329">
        <v>-2</v>
      </c>
      <c r="K329">
        <v>287</v>
      </c>
      <c r="M329" t="s">
        <v>386</v>
      </c>
      <c r="N329" t="str">
        <f t="shared" si="11"/>
        <v>M</v>
      </c>
      <c r="O329">
        <f t="shared" si="12"/>
        <v>12.36</v>
      </c>
    </row>
    <row r="330" spans="1:15" x14ac:dyDescent="0.25">
      <c r="A330" s="26">
        <v>9</v>
      </c>
      <c r="B330" t="s">
        <v>107</v>
      </c>
      <c r="C330">
        <v>4</v>
      </c>
      <c r="D330" t="s">
        <v>75</v>
      </c>
      <c r="E330" t="s">
        <v>13</v>
      </c>
      <c r="F330">
        <v>100</v>
      </c>
      <c r="G330">
        <v>1602</v>
      </c>
      <c r="H330" t="s">
        <v>145</v>
      </c>
      <c r="I330" t="s">
        <v>32</v>
      </c>
      <c r="K330">
        <v>0</v>
      </c>
      <c r="M330" t="s">
        <v>386</v>
      </c>
      <c r="N330" t="str">
        <f t="shared" si="11"/>
        <v>M</v>
      </c>
      <c r="O330">
        <f t="shared" si="12"/>
        <v>0</v>
      </c>
    </row>
    <row r="331" spans="1:15" x14ac:dyDescent="0.25">
      <c r="A331" s="26">
        <v>9</v>
      </c>
      <c r="B331" t="s">
        <v>107</v>
      </c>
      <c r="C331">
        <v>4</v>
      </c>
      <c r="D331" t="s">
        <v>75</v>
      </c>
      <c r="E331" t="s">
        <v>13</v>
      </c>
      <c r="F331">
        <v>400</v>
      </c>
      <c r="G331">
        <v>1602</v>
      </c>
      <c r="H331" t="s">
        <v>145</v>
      </c>
      <c r="I331">
        <v>56.25</v>
      </c>
      <c r="K331">
        <v>317</v>
      </c>
      <c r="M331" t="s">
        <v>386</v>
      </c>
      <c r="N331" t="str">
        <f t="shared" si="11"/>
        <v>M</v>
      </c>
      <c r="O331">
        <f t="shared" si="12"/>
        <v>56.25</v>
      </c>
    </row>
    <row r="332" spans="1:15" x14ac:dyDescent="0.25">
      <c r="A332" s="26">
        <v>9</v>
      </c>
      <c r="B332" t="s">
        <v>107</v>
      </c>
      <c r="C332">
        <v>4</v>
      </c>
      <c r="D332" t="s">
        <v>75</v>
      </c>
      <c r="E332" t="s">
        <v>13</v>
      </c>
      <c r="F332">
        <v>400</v>
      </c>
      <c r="G332">
        <v>2085</v>
      </c>
      <c r="H332" t="s">
        <v>144</v>
      </c>
      <c r="I332">
        <v>57.16</v>
      </c>
      <c r="K332">
        <v>295</v>
      </c>
      <c r="M332" t="s">
        <v>386</v>
      </c>
      <c r="N332" t="str">
        <f t="shared" si="11"/>
        <v>M</v>
      </c>
      <c r="O332">
        <f t="shared" si="12"/>
        <v>57.16</v>
      </c>
    </row>
    <row r="333" spans="1:15" x14ac:dyDescent="0.25">
      <c r="A333" s="26">
        <v>9</v>
      </c>
      <c r="B333" t="s">
        <v>107</v>
      </c>
      <c r="C333">
        <v>4</v>
      </c>
      <c r="D333" t="s">
        <v>75</v>
      </c>
      <c r="E333" t="s">
        <v>13</v>
      </c>
      <c r="F333">
        <v>400</v>
      </c>
      <c r="G333">
        <v>1253</v>
      </c>
      <c r="H333" t="s">
        <v>150</v>
      </c>
      <c r="I333">
        <v>66.81</v>
      </c>
      <c r="K333">
        <v>186</v>
      </c>
      <c r="M333" t="s">
        <v>386</v>
      </c>
      <c r="N333" t="str">
        <f t="shared" si="11"/>
        <v>M</v>
      </c>
      <c r="O333">
        <f t="shared" si="12"/>
        <v>66.81</v>
      </c>
    </row>
    <row r="334" spans="1:15" x14ac:dyDescent="0.25">
      <c r="A334" s="26">
        <v>9</v>
      </c>
      <c r="B334" t="s">
        <v>107</v>
      </c>
      <c r="C334">
        <v>4</v>
      </c>
      <c r="D334" t="s">
        <v>75</v>
      </c>
      <c r="E334" t="s">
        <v>13</v>
      </c>
      <c r="F334">
        <v>1500</v>
      </c>
      <c r="G334">
        <v>1602</v>
      </c>
      <c r="H334" t="s">
        <v>145</v>
      </c>
      <c r="I334" t="s">
        <v>391</v>
      </c>
      <c r="K334">
        <v>302</v>
      </c>
      <c r="M334" t="s">
        <v>386</v>
      </c>
      <c r="N334" t="str">
        <f t="shared" si="11"/>
        <v>M</v>
      </c>
      <c r="O334">
        <f t="shared" si="12"/>
        <v>3.2152777777777774E-3</v>
      </c>
    </row>
    <row r="335" spans="1:15" x14ac:dyDescent="0.25">
      <c r="A335" s="26">
        <v>9</v>
      </c>
      <c r="B335" t="s">
        <v>107</v>
      </c>
      <c r="C335">
        <v>4</v>
      </c>
      <c r="D335" t="s">
        <v>75</v>
      </c>
      <c r="E335" t="s">
        <v>13</v>
      </c>
      <c r="F335">
        <v>1500</v>
      </c>
      <c r="G335">
        <v>2085</v>
      </c>
      <c r="H335" t="s">
        <v>144</v>
      </c>
      <c r="I335" t="s">
        <v>199</v>
      </c>
      <c r="K335">
        <v>248</v>
      </c>
      <c r="M335" t="s">
        <v>386</v>
      </c>
      <c r="N335" t="str">
        <f t="shared" si="11"/>
        <v>M</v>
      </c>
      <c r="O335">
        <f t="shared" si="12"/>
        <v>3.3738425925925928E-3</v>
      </c>
    </row>
    <row r="336" spans="1:15" x14ac:dyDescent="0.25">
      <c r="A336" s="26">
        <v>9</v>
      </c>
      <c r="B336" t="s">
        <v>107</v>
      </c>
      <c r="C336">
        <v>4</v>
      </c>
      <c r="D336" t="s">
        <v>75</v>
      </c>
      <c r="E336" t="s">
        <v>13</v>
      </c>
      <c r="F336">
        <v>1500</v>
      </c>
      <c r="G336">
        <v>1253</v>
      </c>
      <c r="H336" t="s">
        <v>150</v>
      </c>
      <c r="I336" t="s">
        <v>390</v>
      </c>
      <c r="K336">
        <v>228</v>
      </c>
      <c r="M336" t="s">
        <v>386</v>
      </c>
      <c r="N336" t="str">
        <f t="shared" si="11"/>
        <v>M</v>
      </c>
      <c r="O336">
        <f t="shared" si="12"/>
        <v>3.4340277777777776E-3</v>
      </c>
    </row>
    <row r="337" spans="1:15" x14ac:dyDescent="0.25">
      <c r="A337" s="26">
        <v>9</v>
      </c>
      <c r="B337" t="s">
        <v>107</v>
      </c>
      <c r="C337">
        <v>4</v>
      </c>
      <c r="D337" t="s">
        <v>75</v>
      </c>
      <c r="E337" t="s">
        <v>17</v>
      </c>
      <c r="G337">
        <v>1602</v>
      </c>
      <c r="H337" t="s">
        <v>145</v>
      </c>
      <c r="I337" t="s">
        <v>276</v>
      </c>
      <c r="K337">
        <v>263</v>
      </c>
      <c r="M337" t="s">
        <v>386</v>
      </c>
      <c r="N337" t="str">
        <f t="shared" si="11"/>
        <v>M</v>
      </c>
      <c r="O337">
        <f t="shared" si="12"/>
        <v>4.99</v>
      </c>
    </row>
    <row r="338" spans="1:15" x14ac:dyDescent="0.25">
      <c r="A338" s="26">
        <v>9</v>
      </c>
      <c r="B338" t="s">
        <v>107</v>
      </c>
      <c r="C338">
        <v>4</v>
      </c>
      <c r="D338" t="s">
        <v>75</v>
      </c>
      <c r="E338" t="s">
        <v>17</v>
      </c>
      <c r="G338">
        <v>1253</v>
      </c>
      <c r="H338" t="s">
        <v>150</v>
      </c>
      <c r="I338" t="s">
        <v>102</v>
      </c>
      <c r="K338">
        <v>172</v>
      </c>
      <c r="M338" t="s">
        <v>386</v>
      </c>
      <c r="N338" t="str">
        <f t="shared" si="11"/>
        <v>M</v>
      </c>
      <c r="O338">
        <f t="shared" si="12"/>
        <v>3.97</v>
      </c>
    </row>
    <row r="339" spans="1:15" x14ac:dyDescent="0.25">
      <c r="A339" s="26">
        <v>9</v>
      </c>
      <c r="B339" t="s">
        <v>107</v>
      </c>
      <c r="C339">
        <v>4</v>
      </c>
      <c r="D339" t="s">
        <v>75</v>
      </c>
      <c r="E339" t="s">
        <v>18</v>
      </c>
      <c r="G339">
        <v>3149</v>
      </c>
      <c r="H339" t="s">
        <v>143</v>
      </c>
      <c r="I339" t="s">
        <v>389</v>
      </c>
      <c r="K339">
        <v>431</v>
      </c>
      <c r="L339" t="s">
        <v>72</v>
      </c>
      <c r="M339" t="s">
        <v>386</v>
      </c>
      <c r="N339" t="str">
        <f t="shared" si="11"/>
        <v>M</v>
      </c>
      <c r="O339">
        <f t="shared" si="12"/>
        <v>42</v>
      </c>
    </row>
    <row r="340" spans="1:15" x14ac:dyDescent="0.25">
      <c r="A340" s="26">
        <v>9</v>
      </c>
      <c r="B340" t="s">
        <v>107</v>
      </c>
      <c r="C340">
        <v>4</v>
      </c>
      <c r="D340" t="s">
        <v>75</v>
      </c>
      <c r="E340" t="s">
        <v>18</v>
      </c>
      <c r="G340">
        <v>1602</v>
      </c>
      <c r="H340" t="s">
        <v>145</v>
      </c>
      <c r="I340" t="s">
        <v>388</v>
      </c>
      <c r="K340">
        <v>336</v>
      </c>
      <c r="L340" t="s">
        <v>72</v>
      </c>
      <c r="M340" t="s">
        <v>386</v>
      </c>
      <c r="N340" t="str">
        <f t="shared" si="11"/>
        <v>M</v>
      </c>
      <c r="O340">
        <f t="shared" si="12"/>
        <v>31.35</v>
      </c>
    </row>
    <row r="341" spans="1:15" x14ac:dyDescent="0.25">
      <c r="A341" s="26">
        <v>9</v>
      </c>
      <c r="B341" t="s">
        <v>107</v>
      </c>
      <c r="C341">
        <v>4</v>
      </c>
      <c r="D341" t="s">
        <v>75</v>
      </c>
      <c r="E341" t="s">
        <v>18</v>
      </c>
      <c r="G341">
        <v>1253</v>
      </c>
      <c r="H341" t="s">
        <v>150</v>
      </c>
      <c r="I341" t="s">
        <v>96</v>
      </c>
      <c r="K341">
        <v>188</v>
      </c>
      <c r="L341" t="s">
        <v>72</v>
      </c>
      <c r="M341" t="s">
        <v>386</v>
      </c>
      <c r="N341" t="str">
        <f t="shared" si="11"/>
        <v>M</v>
      </c>
      <c r="O341">
        <f t="shared" si="12"/>
        <v>20.170000000000002</v>
      </c>
    </row>
    <row r="342" spans="1:15" x14ac:dyDescent="0.25">
      <c r="A342" s="26">
        <v>9</v>
      </c>
      <c r="B342" t="s">
        <v>107</v>
      </c>
      <c r="C342">
        <v>4</v>
      </c>
      <c r="D342" t="s">
        <v>75</v>
      </c>
      <c r="E342" t="s">
        <v>22</v>
      </c>
      <c r="G342">
        <v>1385</v>
      </c>
      <c r="H342" t="s">
        <v>155</v>
      </c>
      <c r="I342" t="s">
        <v>356</v>
      </c>
      <c r="K342">
        <v>519</v>
      </c>
      <c r="L342" t="s">
        <v>74</v>
      </c>
      <c r="M342" t="s">
        <v>283</v>
      </c>
      <c r="N342" t="str">
        <f t="shared" si="11"/>
        <v>M</v>
      </c>
      <c r="O342">
        <f t="shared" si="12"/>
        <v>15.76</v>
      </c>
    </row>
    <row r="343" spans="1:15" x14ac:dyDescent="0.25">
      <c r="A343" s="26">
        <v>9</v>
      </c>
      <c r="B343" t="s">
        <v>107</v>
      </c>
      <c r="C343">
        <v>4</v>
      </c>
      <c r="D343" t="s">
        <v>75</v>
      </c>
      <c r="E343" t="s">
        <v>19</v>
      </c>
      <c r="G343">
        <v>3149</v>
      </c>
      <c r="H343" t="s">
        <v>143</v>
      </c>
      <c r="I343" t="s">
        <v>387</v>
      </c>
      <c r="K343">
        <v>376</v>
      </c>
      <c r="L343" t="s">
        <v>73</v>
      </c>
      <c r="M343" t="s">
        <v>386</v>
      </c>
      <c r="N343" t="str">
        <f t="shared" si="11"/>
        <v>M</v>
      </c>
      <c r="O343">
        <f t="shared" si="12"/>
        <v>28.85</v>
      </c>
    </row>
    <row r="344" spans="1:15" x14ac:dyDescent="0.25">
      <c r="A344" s="26">
        <v>10</v>
      </c>
      <c r="B344" t="s">
        <v>107</v>
      </c>
      <c r="C344">
        <v>4</v>
      </c>
      <c r="D344" t="s">
        <v>50</v>
      </c>
      <c r="E344" t="s">
        <v>13</v>
      </c>
      <c r="F344">
        <v>200</v>
      </c>
      <c r="G344">
        <v>2541</v>
      </c>
      <c r="H344" t="s">
        <v>121</v>
      </c>
      <c r="I344">
        <v>33.4</v>
      </c>
      <c r="J344">
        <v>0.8</v>
      </c>
      <c r="K344">
        <v>179</v>
      </c>
      <c r="M344" t="s">
        <v>401</v>
      </c>
      <c r="N344" t="str">
        <f t="shared" ref="N344:N407" si="13">LEFT(D344,1)</f>
        <v>F</v>
      </c>
      <c r="O344">
        <f t="shared" ref="O344:O407" si="14">IF(OR(I344="DNS",I344="NM"),0,IF(I344=N(I344),I344,LEFT(I344,LEN(I344)-1)))+0</f>
        <v>33.4</v>
      </c>
    </row>
    <row r="345" spans="1:15" x14ac:dyDescent="0.25">
      <c r="A345" s="26">
        <v>10</v>
      </c>
      <c r="B345" t="s">
        <v>107</v>
      </c>
      <c r="C345">
        <v>4</v>
      </c>
      <c r="D345" t="s">
        <v>50</v>
      </c>
      <c r="E345" t="s">
        <v>25</v>
      </c>
      <c r="F345">
        <v>400</v>
      </c>
      <c r="H345" t="s">
        <v>127</v>
      </c>
      <c r="I345">
        <v>66.430000000000007</v>
      </c>
      <c r="K345">
        <v>158</v>
      </c>
      <c r="M345" t="s">
        <v>401</v>
      </c>
      <c r="N345" t="str">
        <f t="shared" si="13"/>
        <v>F</v>
      </c>
      <c r="O345">
        <f t="shared" si="14"/>
        <v>66.430000000000007</v>
      </c>
    </row>
    <row r="346" spans="1:15" x14ac:dyDescent="0.25">
      <c r="A346" s="26">
        <v>10</v>
      </c>
      <c r="B346" t="s">
        <v>107</v>
      </c>
      <c r="C346">
        <v>4</v>
      </c>
      <c r="D346" t="s">
        <v>50</v>
      </c>
      <c r="E346" t="s">
        <v>31</v>
      </c>
      <c r="G346">
        <v>2541</v>
      </c>
      <c r="H346" t="s">
        <v>121</v>
      </c>
      <c r="I346" t="s">
        <v>32</v>
      </c>
      <c r="K346">
        <v>0</v>
      </c>
      <c r="L346" t="s">
        <v>45</v>
      </c>
      <c r="M346" t="s">
        <v>401</v>
      </c>
      <c r="N346" t="str">
        <f t="shared" si="13"/>
        <v>F</v>
      </c>
      <c r="O346">
        <f t="shared" si="14"/>
        <v>0</v>
      </c>
    </row>
    <row r="347" spans="1:15" x14ac:dyDescent="0.25">
      <c r="A347" s="26">
        <v>10</v>
      </c>
      <c r="B347" t="s">
        <v>107</v>
      </c>
      <c r="C347">
        <v>4</v>
      </c>
      <c r="D347" t="s">
        <v>50</v>
      </c>
      <c r="E347" t="s">
        <v>22</v>
      </c>
      <c r="G347">
        <v>2541</v>
      </c>
      <c r="H347" t="s">
        <v>121</v>
      </c>
      <c r="I347" t="s">
        <v>228</v>
      </c>
      <c r="K347">
        <v>149</v>
      </c>
      <c r="L347" t="s">
        <v>45</v>
      </c>
      <c r="M347" t="s">
        <v>401</v>
      </c>
      <c r="N347" t="str">
        <f t="shared" si="13"/>
        <v>F</v>
      </c>
      <c r="O347">
        <f t="shared" si="14"/>
        <v>5.32</v>
      </c>
    </row>
    <row r="348" spans="1:15" x14ac:dyDescent="0.25">
      <c r="A348" s="26">
        <v>10</v>
      </c>
      <c r="B348" t="s">
        <v>107</v>
      </c>
      <c r="C348">
        <v>4</v>
      </c>
      <c r="D348" t="s">
        <v>50</v>
      </c>
      <c r="E348" t="s">
        <v>27</v>
      </c>
      <c r="G348">
        <v>2541</v>
      </c>
      <c r="H348" t="s">
        <v>121</v>
      </c>
      <c r="I348" t="s">
        <v>198</v>
      </c>
      <c r="K348">
        <v>147</v>
      </c>
      <c r="M348" t="s">
        <v>401</v>
      </c>
      <c r="N348" t="str">
        <f t="shared" si="13"/>
        <v>F</v>
      </c>
      <c r="O348">
        <f t="shared" si="14"/>
        <v>6.99</v>
      </c>
    </row>
    <row r="349" spans="1:15" x14ac:dyDescent="0.25">
      <c r="A349" s="26">
        <v>10</v>
      </c>
      <c r="B349" t="s">
        <v>107</v>
      </c>
      <c r="C349">
        <v>4</v>
      </c>
      <c r="D349" t="s">
        <v>43</v>
      </c>
      <c r="E349" t="s">
        <v>13</v>
      </c>
      <c r="F349">
        <v>200</v>
      </c>
      <c r="G349">
        <v>2168</v>
      </c>
      <c r="H349" t="s">
        <v>362</v>
      </c>
      <c r="I349">
        <v>30.62</v>
      </c>
      <c r="J349">
        <v>0.8</v>
      </c>
      <c r="K349">
        <v>216</v>
      </c>
      <c r="M349" t="s">
        <v>401</v>
      </c>
      <c r="N349" t="str">
        <f t="shared" si="13"/>
        <v>F</v>
      </c>
      <c r="O349">
        <f t="shared" si="14"/>
        <v>30.62</v>
      </c>
    </row>
    <row r="350" spans="1:15" x14ac:dyDescent="0.25">
      <c r="A350" s="26">
        <v>10</v>
      </c>
      <c r="B350" t="s">
        <v>107</v>
      </c>
      <c r="C350">
        <v>4</v>
      </c>
      <c r="D350" t="s">
        <v>43</v>
      </c>
      <c r="E350" t="s">
        <v>13</v>
      </c>
      <c r="F350">
        <v>800</v>
      </c>
      <c r="G350">
        <v>2168</v>
      </c>
      <c r="H350" t="s">
        <v>362</v>
      </c>
      <c r="I350" t="s">
        <v>402</v>
      </c>
      <c r="K350">
        <v>255</v>
      </c>
      <c r="M350" t="s">
        <v>401</v>
      </c>
      <c r="N350" t="str">
        <f t="shared" si="13"/>
        <v>F</v>
      </c>
      <c r="O350">
        <f t="shared" si="14"/>
        <v>1.9525462962962962E-3</v>
      </c>
    </row>
    <row r="351" spans="1:15" x14ac:dyDescent="0.25">
      <c r="A351" s="26">
        <v>10</v>
      </c>
      <c r="B351" t="s">
        <v>107</v>
      </c>
      <c r="C351">
        <v>4</v>
      </c>
      <c r="D351" t="s">
        <v>43</v>
      </c>
      <c r="E351" t="s">
        <v>13</v>
      </c>
      <c r="F351">
        <v>800</v>
      </c>
      <c r="G351">
        <v>2769</v>
      </c>
      <c r="H351" t="s">
        <v>403</v>
      </c>
      <c r="I351" t="s">
        <v>404</v>
      </c>
      <c r="K351">
        <v>288</v>
      </c>
      <c r="M351" t="s">
        <v>401</v>
      </c>
      <c r="N351" t="str">
        <f t="shared" si="13"/>
        <v>F</v>
      </c>
      <c r="O351">
        <f t="shared" si="14"/>
        <v>1.8680555555555553E-3</v>
      </c>
    </row>
    <row r="352" spans="1:15" x14ac:dyDescent="0.25">
      <c r="A352" s="26">
        <v>10</v>
      </c>
      <c r="B352" t="s">
        <v>107</v>
      </c>
      <c r="C352">
        <v>4</v>
      </c>
      <c r="D352" t="s">
        <v>43</v>
      </c>
      <c r="E352" t="s">
        <v>13</v>
      </c>
      <c r="F352">
        <v>5000</v>
      </c>
      <c r="G352">
        <v>2168</v>
      </c>
      <c r="H352" t="s">
        <v>362</v>
      </c>
      <c r="I352" t="s">
        <v>405</v>
      </c>
      <c r="K352">
        <v>164</v>
      </c>
      <c r="L352" t="s">
        <v>162</v>
      </c>
      <c r="M352" t="s">
        <v>401</v>
      </c>
      <c r="N352" t="str">
        <f t="shared" si="13"/>
        <v>F</v>
      </c>
      <c r="O352">
        <f t="shared" si="14"/>
        <v>1.7983796296296296E-2</v>
      </c>
    </row>
    <row r="353" spans="1:15" x14ac:dyDescent="0.25">
      <c r="A353" s="26">
        <v>10</v>
      </c>
      <c r="B353" t="s">
        <v>107</v>
      </c>
      <c r="C353">
        <v>4</v>
      </c>
      <c r="D353" t="s">
        <v>43</v>
      </c>
      <c r="E353" t="s">
        <v>13</v>
      </c>
      <c r="F353">
        <v>5000</v>
      </c>
      <c r="G353">
        <v>2769</v>
      </c>
      <c r="H353" t="s">
        <v>403</v>
      </c>
      <c r="I353" t="s">
        <v>406</v>
      </c>
      <c r="K353">
        <v>251</v>
      </c>
      <c r="L353" t="s">
        <v>162</v>
      </c>
      <c r="M353" t="s">
        <v>401</v>
      </c>
      <c r="N353" t="str">
        <f t="shared" si="13"/>
        <v>F</v>
      </c>
      <c r="O353">
        <f t="shared" si="14"/>
        <v>1.5181712962962965E-2</v>
      </c>
    </row>
    <row r="354" spans="1:15" x14ac:dyDescent="0.25">
      <c r="A354" s="26">
        <v>10</v>
      </c>
      <c r="B354" t="s">
        <v>107</v>
      </c>
      <c r="C354">
        <v>4</v>
      </c>
      <c r="D354" t="s">
        <v>12</v>
      </c>
      <c r="E354" t="s">
        <v>13</v>
      </c>
      <c r="F354">
        <v>800</v>
      </c>
      <c r="G354">
        <v>2172</v>
      </c>
      <c r="H354" t="s">
        <v>407</v>
      </c>
      <c r="I354" t="s">
        <v>207</v>
      </c>
      <c r="K354">
        <v>354</v>
      </c>
      <c r="M354" t="s">
        <v>401</v>
      </c>
      <c r="N354" t="str">
        <f t="shared" si="13"/>
        <v>F</v>
      </c>
      <c r="O354">
        <f t="shared" si="14"/>
        <v>1.9155092592592592E-3</v>
      </c>
    </row>
    <row r="355" spans="1:15" x14ac:dyDescent="0.25">
      <c r="A355" s="26">
        <v>10</v>
      </c>
      <c r="B355" t="s">
        <v>107</v>
      </c>
      <c r="C355">
        <v>4</v>
      </c>
      <c r="D355" t="s">
        <v>12</v>
      </c>
      <c r="E355" t="s">
        <v>22</v>
      </c>
      <c r="G355">
        <v>2172</v>
      </c>
      <c r="H355" t="s">
        <v>407</v>
      </c>
      <c r="I355" t="s">
        <v>76</v>
      </c>
      <c r="K355">
        <v>266</v>
      </c>
      <c r="L355" t="s">
        <v>23</v>
      </c>
      <c r="M355" t="s">
        <v>401</v>
      </c>
      <c r="N355" t="str">
        <f t="shared" si="13"/>
        <v>F</v>
      </c>
      <c r="O355">
        <f t="shared" si="14"/>
        <v>5.79</v>
      </c>
    </row>
    <row r="356" spans="1:15" x14ac:dyDescent="0.25">
      <c r="A356" s="26">
        <v>10</v>
      </c>
      <c r="B356" t="s">
        <v>107</v>
      </c>
      <c r="C356">
        <v>4</v>
      </c>
      <c r="D356" t="s">
        <v>46</v>
      </c>
      <c r="E356" t="s">
        <v>13</v>
      </c>
      <c r="F356">
        <v>200</v>
      </c>
      <c r="G356">
        <v>1271</v>
      </c>
      <c r="H356" t="s">
        <v>112</v>
      </c>
      <c r="I356">
        <v>40.01</v>
      </c>
      <c r="J356">
        <v>1</v>
      </c>
      <c r="K356">
        <v>178</v>
      </c>
      <c r="M356" t="s">
        <v>401</v>
      </c>
      <c r="N356" t="str">
        <f t="shared" si="13"/>
        <v>F</v>
      </c>
      <c r="O356">
        <f t="shared" si="14"/>
        <v>40.01</v>
      </c>
    </row>
    <row r="357" spans="1:15" x14ac:dyDescent="0.25">
      <c r="A357" s="26">
        <v>10</v>
      </c>
      <c r="B357" t="s">
        <v>107</v>
      </c>
      <c r="C357">
        <v>4</v>
      </c>
      <c r="D357" t="s">
        <v>46</v>
      </c>
      <c r="E357" t="s">
        <v>13</v>
      </c>
      <c r="F357">
        <v>200</v>
      </c>
      <c r="G357">
        <v>1726</v>
      </c>
      <c r="H357" t="s">
        <v>185</v>
      </c>
      <c r="I357">
        <v>52.47</v>
      </c>
      <c r="J357">
        <v>1.3</v>
      </c>
      <c r="K357">
        <v>106</v>
      </c>
      <c r="M357" t="s">
        <v>401</v>
      </c>
      <c r="N357" t="str">
        <f t="shared" si="13"/>
        <v>F</v>
      </c>
      <c r="O357">
        <f t="shared" si="14"/>
        <v>52.47</v>
      </c>
    </row>
    <row r="358" spans="1:15" x14ac:dyDescent="0.25">
      <c r="A358" s="26">
        <v>10</v>
      </c>
      <c r="B358" t="s">
        <v>107</v>
      </c>
      <c r="C358">
        <v>4</v>
      </c>
      <c r="D358" t="s">
        <v>46</v>
      </c>
      <c r="E358" t="s">
        <v>13</v>
      </c>
      <c r="F358">
        <v>200</v>
      </c>
      <c r="G358">
        <v>3135</v>
      </c>
      <c r="H358" t="s">
        <v>108</v>
      </c>
      <c r="I358">
        <v>34.619999999999997</v>
      </c>
      <c r="J358">
        <v>0.8</v>
      </c>
      <c r="K358">
        <v>425</v>
      </c>
      <c r="M358" t="s">
        <v>401</v>
      </c>
      <c r="N358" t="str">
        <f t="shared" si="13"/>
        <v>F</v>
      </c>
      <c r="O358">
        <f t="shared" si="14"/>
        <v>34.619999999999997</v>
      </c>
    </row>
    <row r="359" spans="1:15" x14ac:dyDescent="0.25">
      <c r="A359" s="26">
        <v>10</v>
      </c>
      <c r="B359" t="s">
        <v>107</v>
      </c>
      <c r="C359">
        <v>4</v>
      </c>
      <c r="D359" t="s">
        <v>46</v>
      </c>
      <c r="E359" t="s">
        <v>13</v>
      </c>
      <c r="F359">
        <v>200</v>
      </c>
      <c r="G359">
        <v>3136</v>
      </c>
      <c r="H359" t="s">
        <v>109</v>
      </c>
      <c r="I359">
        <v>33.19</v>
      </c>
      <c r="J359">
        <v>1.5</v>
      </c>
      <c r="K359">
        <v>414</v>
      </c>
      <c r="M359" t="s">
        <v>401</v>
      </c>
      <c r="N359" t="str">
        <f t="shared" si="13"/>
        <v>F</v>
      </c>
      <c r="O359">
        <f t="shared" si="14"/>
        <v>33.19</v>
      </c>
    </row>
    <row r="360" spans="1:15" x14ac:dyDescent="0.25">
      <c r="A360" s="26">
        <v>10</v>
      </c>
      <c r="B360" t="s">
        <v>107</v>
      </c>
      <c r="C360">
        <v>4</v>
      </c>
      <c r="D360" t="s">
        <v>46</v>
      </c>
      <c r="E360" t="s">
        <v>13</v>
      </c>
      <c r="F360">
        <v>800</v>
      </c>
      <c r="G360">
        <v>1271</v>
      </c>
      <c r="H360" t="s">
        <v>112</v>
      </c>
      <c r="I360" t="s">
        <v>408</v>
      </c>
      <c r="K360">
        <v>196</v>
      </c>
      <c r="M360" t="s">
        <v>401</v>
      </c>
      <c r="N360" t="str">
        <f t="shared" si="13"/>
        <v>F</v>
      </c>
      <c r="O360">
        <f t="shared" si="14"/>
        <v>2.3414351851851851E-3</v>
      </c>
    </row>
    <row r="361" spans="1:15" x14ac:dyDescent="0.25">
      <c r="A361" s="26">
        <v>10</v>
      </c>
      <c r="B361" t="s">
        <v>107</v>
      </c>
      <c r="C361">
        <v>4</v>
      </c>
      <c r="D361" t="s">
        <v>46</v>
      </c>
      <c r="E361" t="s">
        <v>13</v>
      </c>
      <c r="F361">
        <v>800</v>
      </c>
      <c r="G361">
        <v>1726</v>
      </c>
      <c r="H361" t="s">
        <v>185</v>
      </c>
      <c r="I361" t="s">
        <v>341</v>
      </c>
      <c r="K361">
        <v>109</v>
      </c>
      <c r="M361" t="s">
        <v>401</v>
      </c>
      <c r="N361" t="str">
        <f t="shared" si="13"/>
        <v>F</v>
      </c>
      <c r="O361">
        <f t="shared" si="14"/>
        <v>3.2708333333333335E-3</v>
      </c>
    </row>
    <row r="362" spans="1:15" x14ac:dyDescent="0.25">
      <c r="A362" s="26">
        <v>10</v>
      </c>
      <c r="B362" t="s">
        <v>107</v>
      </c>
      <c r="C362">
        <v>4</v>
      </c>
      <c r="D362" t="s">
        <v>46</v>
      </c>
      <c r="E362" t="s">
        <v>13</v>
      </c>
      <c r="F362">
        <v>5000</v>
      </c>
      <c r="G362">
        <v>1726</v>
      </c>
      <c r="H362" t="s">
        <v>185</v>
      </c>
      <c r="I362" t="s">
        <v>409</v>
      </c>
      <c r="K362">
        <v>111</v>
      </c>
      <c r="L362" t="s">
        <v>162</v>
      </c>
      <c r="M362" t="s">
        <v>401</v>
      </c>
      <c r="N362" t="str">
        <f t="shared" si="13"/>
        <v>F</v>
      </c>
      <c r="O362">
        <f t="shared" si="14"/>
        <v>2.4129629629629629E-2</v>
      </c>
    </row>
    <row r="363" spans="1:15" x14ac:dyDescent="0.25">
      <c r="A363" s="26">
        <v>10</v>
      </c>
      <c r="B363" t="s">
        <v>107</v>
      </c>
      <c r="C363">
        <v>4</v>
      </c>
      <c r="D363" t="s">
        <v>46</v>
      </c>
      <c r="E363" t="s">
        <v>13</v>
      </c>
      <c r="F363">
        <v>5000</v>
      </c>
      <c r="G363">
        <v>1940</v>
      </c>
      <c r="H363" t="s">
        <v>110</v>
      </c>
      <c r="I363" t="s">
        <v>410</v>
      </c>
      <c r="K363">
        <v>185</v>
      </c>
      <c r="L363" t="s">
        <v>162</v>
      </c>
      <c r="M363" t="s">
        <v>401</v>
      </c>
      <c r="N363" t="str">
        <f t="shared" si="13"/>
        <v>F</v>
      </c>
      <c r="O363">
        <f t="shared" si="14"/>
        <v>2.2300925925925929E-2</v>
      </c>
    </row>
    <row r="364" spans="1:15" x14ac:dyDescent="0.25">
      <c r="A364" s="26">
        <v>10</v>
      </c>
      <c r="B364" t="s">
        <v>107</v>
      </c>
      <c r="C364">
        <v>4</v>
      </c>
      <c r="D364" t="s">
        <v>46</v>
      </c>
      <c r="E364" t="s">
        <v>13</v>
      </c>
      <c r="F364">
        <v>5000</v>
      </c>
      <c r="G364">
        <v>2392</v>
      </c>
      <c r="H364" t="s">
        <v>411</v>
      </c>
      <c r="I364" t="s">
        <v>412</v>
      </c>
      <c r="K364">
        <v>208</v>
      </c>
      <c r="L364" t="s">
        <v>162</v>
      </c>
      <c r="M364" t="s">
        <v>401</v>
      </c>
      <c r="N364" t="str">
        <f t="shared" si="13"/>
        <v>F</v>
      </c>
      <c r="O364">
        <f t="shared" si="14"/>
        <v>1.6498842592592593E-2</v>
      </c>
    </row>
    <row r="365" spans="1:15" x14ac:dyDescent="0.25">
      <c r="A365" s="26">
        <v>10</v>
      </c>
      <c r="B365" t="s">
        <v>107</v>
      </c>
      <c r="C365">
        <v>4</v>
      </c>
      <c r="D365" t="s">
        <v>46</v>
      </c>
      <c r="E365" t="s">
        <v>26</v>
      </c>
      <c r="F365">
        <v>2000</v>
      </c>
      <c r="G365">
        <v>1271</v>
      </c>
      <c r="H365" t="s">
        <v>112</v>
      </c>
      <c r="I365" t="s">
        <v>413</v>
      </c>
      <c r="K365">
        <v>325</v>
      </c>
      <c r="L365" t="s">
        <v>162</v>
      </c>
      <c r="M365" t="s">
        <v>401</v>
      </c>
      <c r="N365" t="str">
        <f t="shared" si="13"/>
        <v>F</v>
      </c>
      <c r="O365">
        <f t="shared" si="14"/>
        <v>9.6956018518518511E-3</v>
      </c>
    </row>
    <row r="366" spans="1:15" x14ac:dyDescent="0.25">
      <c r="A366" s="26">
        <v>10</v>
      </c>
      <c r="B366" t="s">
        <v>107</v>
      </c>
      <c r="C366">
        <v>4</v>
      </c>
      <c r="D366" t="s">
        <v>46</v>
      </c>
      <c r="E366" t="s">
        <v>25</v>
      </c>
      <c r="F366">
        <v>400</v>
      </c>
      <c r="H366" t="s">
        <v>127</v>
      </c>
      <c r="I366">
        <v>71.16</v>
      </c>
      <c r="K366">
        <v>148</v>
      </c>
      <c r="M366" t="s">
        <v>401</v>
      </c>
      <c r="N366" t="str">
        <f t="shared" si="13"/>
        <v>F</v>
      </c>
      <c r="O366">
        <f t="shared" si="14"/>
        <v>71.16</v>
      </c>
    </row>
    <row r="367" spans="1:15" x14ac:dyDescent="0.25">
      <c r="A367" s="26">
        <v>10</v>
      </c>
      <c r="B367" t="s">
        <v>107</v>
      </c>
      <c r="C367">
        <v>4</v>
      </c>
      <c r="D367" t="s">
        <v>46</v>
      </c>
      <c r="E367" t="s">
        <v>31</v>
      </c>
      <c r="G367">
        <v>3135</v>
      </c>
      <c r="H367" t="s">
        <v>108</v>
      </c>
      <c r="I367" t="s">
        <v>365</v>
      </c>
      <c r="K367">
        <v>394</v>
      </c>
      <c r="L367" t="s">
        <v>23</v>
      </c>
      <c r="M367" t="s">
        <v>401</v>
      </c>
      <c r="N367" t="str">
        <f t="shared" si="13"/>
        <v>F</v>
      </c>
      <c r="O367">
        <f t="shared" si="14"/>
        <v>21.62</v>
      </c>
    </row>
    <row r="368" spans="1:15" x14ac:dyDescent="0.25">
      <c r="A368" s="26">
        <v>10</v>
      </c>
      <c r="B368" t="s">
        <v>107</v>
      </c>
      <c r="C368">
        <v>4</v>
      </c>
      <c r="D368" t="s">
        <v>46</v>
      </c>
      <c r="E368" t="s">
        <v>31</v>
      </c>
      <c r="G368">
        <v>3136</v>
      </c>
      <c r="H368" t="s">
        <v>109</v>
      </c>
      <c r="I368" t="s">
        <v>414</v>
      </c>
      <c r="K368">
        <v>518</v>
      </c>
      <c r="L368" t="s">
        <v>23</v>
      </c>
      <c r="M368" t="s">
        <v>401</v>
      </c>
      <c r="N368" t="str">
        <f t="shared" si="13"/>
        <v>F</v>
      </c>
      <c r="O368">
        <f t="shared" si="14"/>
        <v>41.12</v>
      </c>
    </row>
    <row r="369" spans="1:15" x14ac:dyDescent="0.25">
      <c r="A369" s="26">
        <v>10</v>
      </c>
      <c r="B369" t="s">
        <v>107</v>
      </c>
      <c r="C369">
        <v>4</v>
      </c>
      <c r="D369" t="s">
        <v>46</v>
      </c>
      <c r="E369" t="s">
        <v>28</v>
      </c>
      <c r="G369">
        <v>3135</v>
      </c>
      <c r="H369" t="s">
        <v>108</v>
      </c>
      <c r="I369" t="s">
        <v>29</v>
      </c>
      <c r="K369" s="59">
        <v>0</v>
      </c>
      <c r="L369" s="59" t="s">
        <v>39</v>
      </c>
      <c r="M369" t="s">
        <v>401</v>
      </c>
      <c r="N369" t="str">
        <f t="shared" si="13"/>
        <v>F</v>
      </c>
      <c r="O369">
        <f t="shared" si="14"/>
        <v>1.1000000000000001</v>
      </c>
    </row>
    <row r="370" spans="1:15" x14ac:dyDescent="0.25">
      <c r="A370" s="26">
        <v>10</v>
      </c>
      <c r="B370" t="s">
        <v>107</v>
      </c>
      <c r="C370">
        <v>4</v>
      </c>
      <c r="D370" t="s">
        <v>46</v>
      </c>
      <c r="E370" t="s">
        <v>28</v>
      </c>
      <c r="G370">
        <v>3136</v>
      </c>
      <c r="H370" t="s">
        <v>109</v>
      </c>
      <c r="I370" t="s">
        <v>51</v>
      </c>
      <c r="K370" s="59">
        <v>347</v>
      </c>
      <c r="L370" s="59"/>
      <c r="M370" t="s">
        <v>401</v>
      </c>
      <c r="N370" t="str">
        <f t="shared" si="13"/>
        <v>F</v>
      </c>
      <c r="O370">
        <f t="shared" si="14"/>
        <v>1.1499999999999999</v>
      </c>
    </row>
    <row r="371" spans="1:15" x14ac:dyDescent="0.25">
      <c r="A371" s="26">
        <v>10</v>
      </c>
      <c r="B371" t="s">
        <v>107</v>
      </c>
      <c r="C371">
        <v>4</v>
      </c>
      <c r="D371" t="s">
        <v>46</v>
      </c>
      <c r="E371" t="s">
        <v>22</v>
      </c>
      <c r="G371">
        <v>1271</v>
      </c>
      <c r="H371" t="s">
        <v>112</v>
      </c>
      <c r="I371" t="s">
        <v>48</v>
      </c>
      <c r="K371" s="59">
        <v>335</v>
      </c>
      <c r="L371" s="59" t="s">
        <v>23</v>
      </c>
      <c r="M371" t="s">
        <v>401</v>
      </c>
      <c r="N371" t="str">
        <f t="shared" si="13"/>
        <v>F</v>
      </c>
      <c r="O371">
        <f t="shared" si="14"/>
        <v>6.13</v>
      </c>
    </row>
    <row r="372" spans="1:15" x14ac:dyDescent="0.25">
      <c r="A372" s="26">
        <v>10</v>
      </c>
      <c r="B372" t="s">
        <v>107</v>
      </c>
      <c r="C372">
        <v>4</v>
      </c>
      <c r="D372" t="s">
        <v>46</v>
      </c>
      <c r="E372" t="s">
        <v>22</v>
      </c>
      <c r="G372">
        <v>3135</v>
      </c>
      <c r="H372" t="s">
        <v>108</v>
      </c>
      <c r="I372" t="s">
        <v>86</v>
      </c>
      <c r="K372" s="59">
        <v>455</v>
      </c>
      <c r="L372" s="59" t="s">
        <v>23</v>
      </c>
      <c r="M372" t="s">
        <v>401</v>
      </c>
      <c r="N372" t="str">
        <f t="shared" si="13"/>
        <v>F</v>
      </c>
      <c r="O372">
        <f t="shared" si="14"/>
        <v>7.19</v>
      </c>
    </row>
    <row r="373" spans="1:15" x14ac:dyDescent="0.25">
      <c r="A373" s="26">
        <v>10</v>
      </c>
      <c r="B373" t="s">
        <v>107</v>
      </c>
      <c r="C373">
        <v>4</v>
      </c>
      <c r="D373" t="s">
        <v>46</v>
      </c>
      <c r="E373" t="s">
        <v>22</v>
      </c>
      <c r="G373">
        <v>3136</v>
      </c>
      <c r="H373" t="s">
        <v>109</v>
      </c>
      <c r="I373" t="s">
        <v>247</v>
      </c>
      <c r="K373" s="59">
        <v>479</v>
      </c>
      <c r="L373" s="59" t="s">
        <v>23</v>
      </c>
      <c r="M373" t="s">
        <v>401</v>
      </c>
      <c r="N373" t="str">
        <f t="shared" si="13"/>
        <v>F</v>
      </c>
      <c r="O373">
        <f t="shared" si="14"/>
        <v>8.6300000000000008</v>
      </c>
    </row>
    <row r="374" spans="1:15" x14ac:dyDescent="0.25">
      <c r="A374" s="26">
        <v>10</v>
      </c>
      <c r="B374" t="s">
        <v>107</v>
      </c>
      <c r="C374">
        <v>4</v>
      </c>
      <c r="D374" t="s">
        <v>46</v>
      </c>
      <c r="E374" t="s">
        <v>27</v>
      </c>
      <c r="G374">
        <v>3135</v>
      </c>
      <c r="H374" t="s">
        <v>108</v>
      </c>
      <c r="I374" t="s">
        <v>182</v>
      </c>
      <c r="K374" s="59">
        <v>401</v>
      </c>
      <c r="L374" s="59"/>
      <c r="M374" t="s">
        <v>401</v>
      </c>
      <c r="N374" t="str">
        <f t="shared" si="13"/>
        <v>F</v>
      </c>
      <c r="O374">
        <f t="shared" si="14"/>
        <v>7.74</v>
      </c>
    </row>
    <row r="375" spans="1:15" x14ac:dyDescent="0.25">
      <c r="A375" s="26">
        <v>10</v>
      </c>
      <c r="B375" t="s">
        <v>107</v>
      </c>
      <c r="C375">
        <v>4</v>
      </c>
      <c r="D375" t="s">
        <v>46</v>
      </c>
      <c r="E375" t="s">
        <v>27</v>
      </c>
      <c r="G375">
        <v>3136</v>
      </c>
      <c r="H375" t="s">
        <v>109</v>
      </c>
      <c r="I375" t="s">
        <v>364</v>
      </c>
      <c r="K375" s="59">
        <v>0</v>
      </c>
      <c r="L375" s="59" t="s">
        <v>39</v>
      </c>
      <c r="M375" t="s">
        <v>401</v>
      </c>
      <c r="N375" t="str">
        <f t="shared" si="13"/>
        <v>F</v>
      </c>
      <c r="O375">
        <f t="shared" si="14"/>
        <v>7.58</v>
      </c>
    </row>
    <row r="376" spans="1:15" x14ac:dyDescent="0.25">
      <c r="A376" s="26">
        <v>10</v>
      </c>
      <c r="B376" t="s">
        <v>107</v>
      </c>
      <c r="C376">
        <v>4</v>
      </c>
      <c r="D376" t="s">
        <v>75</v>
      </c>
      <c r="E376" t="s">
        <v>13</v>
      </c>
      <c r="F376">
        <v>200</v>
      </c>
      <c r="G376">
        <v>1602</v>
      </c>
      <c r="H376" t="s">
        <v>145</v>
      </c>
      <c r="I376">
        <v>25.36</v>
      </c>
      <c r="J376">
        <v>0</v>
      </c>
      <c r="K376" s="59">
        <v>284</v>
      </c>
      <c r="L376" s="59"/>
      <c r="M376" t="s">
        <v>401</v>
      </c>
      <c r="N376" t="str">
        <f t="shared" si="13"/>
        <v>M</v>
      </c>
      <c r="O376">
        <f t="shared" si="14"/>
        <v>25.36</v>
      </c>
    </row>
    <row r="377" spans="1:15" x14ac:dyDescent="0.25">
      <c r="A377" s="26">
        <v>10</v>
      </c>
      <c r="B377" t="s">
        <v>107</v>
      </c>
      <c r="C377">
        <v>4</v>
      </c>
      <c r="D377" t="s">
        <v>75</v>
      </c>
      <c r="E377" t="s">
        <v>13</v>
      </c>
      <c r="F377">
        <v>200</v>
      </c>
      <c r="G377">
        <v>1730</v>
      </c>
      <c r="H377" t="s">
        <v>415</v>
      </c>
      <c r="I377">
        <v>31.49</v>
      </c>
      <c r="J377">
        <v>0.6</v>
      </c>
      <c r="K377" s="59">
        <v>160</v>
      </c>
      <c r="L377" s="59"/>
      <c r="M377" t="s">
        <v>401</v>
      </c>
      <c r="N377" t="str">
        <f t="shared" si="13"/>
        <v>M</v>
      </c>
      <c r="O377">
        <f t="shared" si="14"/>
        <v>31.49</v>
      </c>
    </row>
    <row r="378" spans="1:15" x14ac:dyDescent="0.25">
      <c r="A378" s="26">
        <v>10</v>
      </c>
      <c r="B378" t="s">
        <v>107</v>
      </c>
      <c r="C378">
        <v>4</v>
      </c>
      <c r="D378" t="s">
        <v>75</v>
      </c>
      <c r="E378" t="s">
        <v>13</v>
      </c>
      <c r="F378">
        <v>200</v>
      </c>
      <c r="G378">
        <v>2466</v>
      </c>
      <c r="H378" t="s">
        <v>212</v>
      </c>
      <c r="I378">
        <v>28.29</v>
      </c>
      <c r="J378">
        <v>1.6</v>
      </c>
      <c r="K378" s="59">
        <v>190</v>
      </c>
      <c r="L378" s="59"/>
      <c r="M378" t="s">
        <v>401</v>
      </c>
      <c r="N378" t="str">
        <f t="shared" si="13"/>
        <v>M</v>
      </c>
      <c r="O378">
        <f t="shared" si="14"/>
        <v>28.29</v>
      </c>
    </row>
    <row r="379" spans="1:15" x14ac:dyDescent="0.25">
      <c r="A379" s="26">
        <v>10</v>
      </c>
      <c r="B379" t="s">
        <v>107</v>
      </c>
      <c r="C379">
        <v>4</v>
      </c>
      <c r="D379" t="s">
        <v>75</v>
      </c>
      <c r="E379" t="s">
        <v>13</v>
      </c>
      <c r="F379">
        <v>200</v>
      </c>
      <c r="G379">
        <v>4591</v>
      </c>
      <c r="H379" t="s">
        <v>291</v>
      </c>
      <c r="I379">
        <v>27.07</v>
      </c>
      <c r="J379">
        <v>1.4</v>
      </c>
      <c r="K379" s="59">
        <v>206</v>
      </c>
      <c r="L379" s="59"/>
      <c r="M379" t="s">
        <v>401</v>
      </c>
      <c r="N379" t="str">
        <f t="shared" si="13"/>
        <v>M</v>
      </c>
      <c r="O379">
        <f t="shared" si="14"/>
        <v>27.07</v>
      </c>
    </row>
    <row r="380" spans="1:15" x14ac:dyDescent="0.25">
      <c r="A380" s="26">
        <v>10</v>
      </c>
      <c r="B380" t="s">
        <v>107</v>
      </c>
      <c r="C380">
        <v>4</v>
      </c>
      <c r="D380" t="s">
        <v>75</v>
      </c>
      <c r="E380" t="s">
        <v>13</v>
      </c>
      <c r="F380">
        <v>800</v>
      </c>
      <c r="G380">
        <v>1602</v>
      </c>
      <c r="H380" t="s">
        <v>145</v>
      </c>
      <c r="I380" t="s">
        <v>100</v>
      </c>
      <c r="K380" s="59">
        <v>390</v>
      </c>
      <c r="L380" s="59"/>
      <c r="M380" t="s">
        <v>401</v>
      </c>
      <c r="N380" t="str">
        <f t="shared" si="13"/>
        <v>M</v>
      </c>
      <c r="O380">
        <f t="shared" si="14"/>
        <v>1.4699074074074074E-3</v>
      </c>
    </row>
    <row r="381" spans="1:15" x14ac:dyDescent="0.25">
      <c r="A381" s="26">
        <v>10</v>
      </c>
      <c r="B381" t="s">
        <v>107</v>
      </c>
      <c r="C381">
        <v>4</v>
      </c>
      <c r="D381" t="s">
        <v>75</v>
      </c>
      <c r="E381" t="s">
        <v>13</v>
      </c>
      <c r="F381">
        <v>800</v>
      </c>
      <c r="G381">
        <v>1730</v>
      </c>
      <c r="H381" t="s">
        <v>415</v>
      </c>
      <c r="I381" t="s">
        <v>396</v>
      </c>
      <c r="K381" s="59">
        <v>174</v>
      </c>
      <c r="L381" s="59"/>
      <c r="M381" t="s">
        <v>401</v>
      </c>
      <c r="N381" t="str">
        <f t="shared" si="13"/>
        <v>M</v>
      </c>
      <c r="O381">
        <f t="shared" si="14"/>
        <v>1.9618055555555556E-3</v>
      </c>
    </row>
    <row r="382" spans="1:15" x14ac:dyDescent="0.25">
      <c r="A382" s="26">
        <v>10</v>
      </c>
      <c r="B382" t="s">
        <v>107</v>
      </c>
      <c r="C382">
        <v>4</v>
      </c>
      <c r="D382" t="s">
        <v>75</v>
      </c>
      <c r="E382" t="s">
        <v>13</v>
      </c>
      <c r="F382">
        <v>800</v>
      </c>
      <c r="G382">
        <v>2466</v>
      </c>
      <c r="H382" t="s">
        <v>212</v>
      </c>
      <c r="I382" t="s">
        <v>188</v>
      </c>
      <c r="K382" s="59">
        <v>256</v>
      </c>
      <c r="L382" s="59"/>
      <c r="M382" t="s">
        <v>401</v>
      </c>
      <c r="N382" t="str">
        <f t="shared" si="13"/>
        <v>M</v>
      </c>
      <c r="O382">
        <f t="shared" si="14"/>
        <v>1.6365740740740739E-3</v>
      </c>
    </row>
    <row r="383" spans="1:15" x14ac:dyDescent="0.25">
      <c r="A383" s="26">
        <v>10</v>
      </c>
      <c r="B383" t="s">
        <v>107</v>
      </c>
      <c r="C383">
        <v>4</v>
      </c>
      <c r="D383" t="s">
        <v>75</v>
      </c>
      <c r="E383" t="s">
        <v>13</v>
      </c>
      <c r="F383">
        <v>800</v>
      </c>
      <c r="G383">
        <v>4591</v>
      </c>
      <c r="H383" t="s">
        <v>291</v>
      </c>
      <c r="I383" t="s">
        <v>298</v>
      </c>
      <c r="K383" s="59">
        <v>213</v>
      </c>
      <c r="L383" s="59"/>
      <c r="M383" t="s">
        <v>401</v>
      </c>
      <c r="N383" t="str">
        <f t="shared" si="13"/>
        <v>M</v>
      </c>
      <c r="O383">
        <f t="shared" si="14"/>
        <v>1.7152777777777776E-3</v>
      </c>
    </row>
    <row r="384" spans="1:15" x14ac:dyDescent="0.25">
      <c r="A384" s="26">
        <v>10</v>
      </c>
      <c r="B384" t="s">
        <v>107</v>
      </c>
      <c r="C384">
        <v>4</v>
      </c>
      <c r="D384" t="s">
        <v>75</v>
      </c>
      <c r="E384" t="s">
        <v>13</v>
      </c>
      <c r="F384">
        <v>5000</v>
      </c>
      <c r="G384">
        <v>1602</v>
      </c>
      <c r="H384" t="s">
        <v>145</v>
      </c>
      <c r="I384" t="s">
        <v>416</v>
      </c>
      <c r="K384" s="59">
        <v>222</v>
      </c>
      <c r="L384" s="59" t="s">
        <v>162</v>
      </c>
      <c r="M384" t="s">
        <v>401</v>
      </c>
      <c r="N384" t="str">
        <f t="shared" si="13"/>
        <v>M</v>
      </c>
      <c r="O384">
        <f t="shared" si="14"/>
        <v>1.3461805555555555E-2</v>
      </c>
    </row>
    <row r="385" spans="1:15" x14ac:dyDescent="0.25">
      <c r="A385" s="26">
        <v>10</v>
      </c>
      <c r="B385" t="s">
        <v>107</v>
      </c>
      <c r="C385">
        <v>4</v>
      </c>
      <c r="D385" t="s">
        <v>75</v>
      </c>
      <c r="E385" t="s">
        <v>13</v>
      </c>
      <c r="F385">
        <v>5000</v>
      </c>
      <c r="G385">
        <v>1730</v>
      </c>
      <c r="H385" t="s">
        <v>415</v>
      </c>
      <c r="I385" t="s">
        <v>417</v>
      </c>
      <c r="K385" s="59">
        <v>151</v>
      </c>
      <c r="L385" s="59" t="s">
        <v>162</v>
      </c>
      <c r="M385" t="s">
        <v>401</v>
      </c>
      <c r="N385" t="str">
        <f t="shared" si="13"/>
        <v>M</v>
      </c>
      <c r="O385">
        <f t="shared" si="14"/>
        <v>1.6623842592592593E-2</v>
      </c>
    </row>
    <row r="386" spans="1:15" x14ac:dyDescent="0.25">
      <c r="A386" s="26">
        <v>10</v>
      </c>
      <c r="B386" t="s">
        <v>107</v>
      </c>
      <c r="C386">
        <v>4</v>
      </c>
      <c r="D386" t="s">
        <v>75</v>
      </c>
      <c r="E386" t="s">
        <v>13</v>
      </c>
      <c r="F386">
        <v>5000</v>
      </c>
      <c r="G386">
        <v>4591</v>
      </c>
      <c r="H386" t="s">
        <v>291</v>
      </c>
      <c r="I386" t="s">
        <v>418</v>
      </c>
      <c r="K386" s="59">
        <v>177</v>
      </c>
      <c r="L386" s="59" t="s">
        <v>162</v>
      </c>
      <c r="M386" t="s">
        <v>401</v>
      </c>
      <c r="N386" t="str">
        <f t="shared" si="13"/>
        <v>M</v>
      </c>
      <c r="O386">
        <f t="shared" si="14"/>
        <v>1.5133101851851854E-2</v>
      </c>
    </row>
    <row r="387" spans="1:15" x14ac:dyDescent="0.25">
      <c r="A387" s="26">
        <v>10</v>
      </c>
      <c r="B387" t="s">
        <v>107</v>
      </c>
      <c r="C387">
        <v>4</v>
      </c>
      <c r="D387" t="s">
        <v>75</v>
      </c>
      <c r="E387" t="s">
        <v>31</v>
      </c>
      <c r="G387">
        <v>1385</v>
      </c>
      <c r="H387" t="s">
        <v>155</v>
      </c>
      <c r="I387" t="s">
        <v>399</v>
      </c>
      <c r="K387" s="59">
        <v>436</v>
      </c>
      <c r="L387" s="59" t="s">
        <v>74</v>
      </c>
      <c r="M387" t="s">
        <v>401</v>
      </c>
      <c r="N387" t="str">
        <f t="shared" si="13"/>
        <v>M</v>
      </c>
      <c r="O387">
        <f t="shared" si="14"/>
        <v>38.159999999999997</v>
      </c>
    </row>
    <row r="388" spans="1:15" x14ac:dyDescent="0.25">
      <c r="A388" s="26">
        <v>10</v>
      </c>
      <c r="B388" t="s">
        <v>107</v>
      </c>
      <c r="C388">
        <v>4</v>
      </c>
      <c r="D388" t="s">
        <v>75</v>
      </c>
      <c r="E388" t="s">
        <v>31</v>
      </c>
      <c r="G388">
        <v>3149</v>
      </c>
      <c r="H388" t="s">
        <v>143</v>
      </c>
      <c r="I388" t="s">
        <v>32</v>
      </c>
      <c r="K388" s="59">
        <v>0</v>
      </c>
      <c r="L388" s="59" t="s">
        <v>74</v>
      </c>
      <c r="M388" t="s">
        <v>401</v>
      </c>
      <c r="N388" t="str">
        <f t="shared" si="13"/>
        <v>M</v>
      </c>
      <c r="O388">
        <f t="shared" si="14"/>
        <v>0</v>
      </c>
    </row>
    <row r="389" spans="1:15" x14ac:dyDescent="0.25">
      <c r="A389" s="26">
        <v>10</v>
      </c>
      <c r="B389" t="s">
        <v>107</v>
      </c>
      <c r="C389">
        <v>4</v>
      </c>
      <c r="D389" t="s">
        <v>75</v>
      </c>
      <c r="E389" t="s">
        <v>28</v>
      </c>
      <c r="G389">
        <v>3149</v>
      </c>
      <c r="H389" t="s">
        <v>143</v>
      </c>
      <c r="I389" t="s">
        <v>32</v>
      </c>
      <c r="K389" s="59">
        <v>0</v>
      </c>
      <c r="L389" s="59"/>
      <c r="M389" t="s">
        <v>401</v>
      </c>
      <c r="N389" t="str">
        <f t="shared" si="13"/>
        <v>M</v>
      </c>
      <c r="O389">
        <f t="shared" si="14"/>
        <v>0</v>
      </c>
    </row>
    <row r="390" spans="1:15" x14ac:dyDescent="0.25">
      <c r="A390" s="26">
        <v>10</v>
      </c>
      <c r="B390" t="s">
        <v>107</v>
      </c>
      <c r="C390">
        <v>4</v>
      </c>
      <c r="D390" t="s">
        <v>75</v>
      </c>
      <c r="E390" t="s">
        <v>22</v>
      </c>
      <c r="G390">
        <v>1385</v>
      </c>
      <c r="H390" t="s">
        <v>155</v>
      </c>
      <c r="I390" t="s">
        <v>301</v>
      </c>
      <c r="K390" s="59">
        <v>517</v>
      </c>
      <c r="L390" s="59" t="s">
        <v>74</v>
      </c>
      <c r="M390" t="s">
        <v>401</v>
      </c>
      <c r="N390" t="str">
        <f t="shared" si="13"/>
        <v>M</v>
      </c>
      <c r="O390">
        <f t="shared" si="14"/>
        <v>15.6</v>
      </c>
    </row>
    <row r="391" spans="1:15" x14ac:dyDescent="0.25">
      <c r="A391" s="26">
        <v>10</v>
      </c>
      <c r="B391" t="s">
        <v>107</v>
      </c>
      <c r="C391">
        <v>4</v>
      </c>
      <c r="D391" t="s">
        <v>75</v>
      </c>
      <c r="E391" t="s">
        <v>22</v>
      </c>
      <c r="G391">
        <v>1602</v>
      </c>
      <c r="H391" t="s">
        <v>145</v>
      </c>
      <c r="I391" t="s">
        <v>342</v>
      </c>
      <c r="K391" s="59">
        <v>226</v>
      </c>
      <c r="L391" s="59" t="s">
        <v>74</v>
      </c>
      <c r="M391" t="s">
        <v>401</v>
      </c>
      <c r="N391" t="str">
        <f t="shared" si="13"/>
        <v>M</v>
      </c>
      <c r="O391">
        <f t="shared" si="14"/>
        <v>7.02</v>
      </c>
    </row>
    <row r="392" spans="1:15" x14ac:dyDescent="0.25">
      <c r="A392" s="26">
        <v>10</v>
      </c>
      <c r="B392" t="s">
        <v>107</v>
      </c>
      <c r="C392">
        <v>4</v>
      </c>
      <c r="D392" t="s">
        <v>75</v>
      </c>
      <c r="E392" t="s">
        <v>22</v>
      </c>
      <c r="G392">
        <v>3149</v>
      </c>
      <c r="H392" t="s">
        <v>143</v>
      </c>
      <c r="I392" t="s">
        <v>32</v>
      </c>
      <c r="K392" s="59">
        <v>0</v>
      </c>
      <c r="L392" s="59" t="s">
        <v>74</v>
      </c>
      <c r="M392" t="s">
        <v>401</v>
      </c>
      <c r="N392" t="str">
        <f t="shared" si="13"/>
        <v>M</v>
      </c>
      <c r="O392">
        <f t="shared" si="14"/>
        <v>0</v>
      </c>
    </row>
    <row r="393" spans="1:15" x14ac:dyDescent="0.25">
      <c r="A393" s="26">
        <v>10</v>
      </c>
      <c r="B393" t="s">
        <v>107</v>
      </c>
      <c r="C393">
        <v>4</v>
      </c>
      <c r="D393" t="s">
        <v>75</v>
      </c>
      <c r="E393" t="s">
        <v>27</v>
      </c>
      <c r="G393">
        <v>1253</v>
      </c>
      <c r="H393" t="s">
        <v>150</v>
      </c>
      <c r="I393" t="s">
        <v>32</v>
      </c>
      <c r="K393" s="59">
        <v>0</v>
      </c>
      <c r="L393" s="59"/>
      <c r="M393" t="s">
        <v>401</v>
      </c>
      <c r="N393" t="str">
        <f t="shared" si="13"/>
        <v>M</v>
      </c>
      <c r="O393">
        <f t="shared" si="14"/>
        <v>0</v>
      </c>
    </row>
    <row r="394" spans="1:15" x14ac:dyDescent="0.25">
      <c r="A394" s="26">
        <v>10</v>
      </c>
      <c r="B394" t="s">
        <v>107</v>
      </c>
      <c r="C394">
        <v>4</v>
      </c>
      <c r="D394" t="s">
        <v>75</v>
      </c>
      <c r="E394" t="s">
        <v>27</v>
      </c>
      <c r="G394">
        <v>1602</v>
      </c>
      <c r="H394" t="s">
        <v>145</v>
      </c>
      <c r="I394" t="s">
        <v>281</v>
      </c>
      <c r="K394" s="59">
        <v>0</v>
      </c>
      <c r="L394" s="59" t="s">
        <v>39</v>
      </c>
      <c r="M394" t="s">
        <v>401</v>
      </c>
      <c r="N394" t="str">
        <f t="shared" si="13"/>
        <v>M</v>
      </c>
      <c r="O394">
        <f t="shared" si="14"/>
        <v>9.2200000000000006</v>
      </c>
    </row>
    <row r="395" spans="1:15" x14ac:dyDescent="0.25">
      <c r="A395" s="26">
        <v>10</v>
      </c>
      <c r="B395" t="s">
        <v>107</v>
      </c>
      <c r="C395">
        <v>4</v>
      </c>
      <c r="D395" t="s">
        <v>69</v>
      </c>
      <c r="E395" t="s">
        <v>13</v>
      </c>
      <c r="F395">
        <v>200</v>
      </c>
      <c r="G395">
        <v>1731</v>
      </c>
      <c r="H395" t="s">
        <v>132</v>
      </c>
      <c r="I395">
        <v>28.81</v>
      </c>
      <c r="J395">
        <v>1.6</v>
      </c>
      <c r="K395" s="59">
        <v>188</v>
      </c>
      <c r="L395" s="59"/>
      <c r="M395" t="s">
        <v>401</v>
      </c>
      <c r="N395" t="str">
        <f t="shared" si="13"/>
        <v>M</v>
      </c>
      <c r="O395">
        <f t="shared" si="14"/>
        <v>28.81</v>
      </c>
    </row>
    <row r="396" spans="1:15" x14ac:dyDescent="0.25">
      <c r="A396" s="26">
        <v>10</v>
      </c>
      <c r="B396" t="s">
        <v>107</v>
      </c>
      <c r="C396">
        <v>4</v>
      </c>
      <c r="D396" t="s">
        <v>69</v>
      </c>
      <c r="E396" t="s">
        <v>13</v>
      </c>
      <c r="F396">
        <v>800</v>
      </c>
      <c r="G396">
        <v>1731</v>
      </c>
      <c r="H396" t="s">
        <v>132</v>
      </c>
      <c r="I396" t="s">
        <v>191</v>
      </c>
      <c r="K396" s="59">
        <v>225</v>
      </c>
      <c r="L396" s="59"/>
      <c r="M396" t="s">
        <v>401</v>
      </c>
      <c r="N396" t="str">
        <f t="shared" si="13"/>
        <v>M</v>
      </c>
      <c r="O396">
        <f t="shared" si="14"/>
        <v>1.721064814814815E-3</v>
      </c>
    </row>
    <row r="397" spans="1:15" x14ac:dyDescent="0.25">
      <c r="A397" s="26">
        <v>10</v>
      </c>
      <c r="B397" t="s">
        <v>107</v>
      </c>
      <c r="C397">
        <v>4</v>
      </c>
      <c r="D397" t="s">
        <v>69</v>
      </c>
      <c r="E397" t="s">
        <v>13</v>
      </c>
      <c r="F397">
        <v>5000</v>
      </c>
      <c r="G397">
        <v>1731</v>
      </c>
      <c r="H397" t="s">
        <v>132</v>
      </c>
      <c r="I397" t="s">
        <v>419</v>
      </c>
      <c r="K397" s="59">
        <v>183</v>
      </c>
      <c r="L397" s="59" t="s">
        <v>162</v>
      </c>
      <c r="M397" t="s">
        <v>401</v>
      </c>
      <c r="N397" t="str">
        <f t="shared" si="13"/>
        <v>M</v>
      </c>
      <c r="O397">
        <f t="shared" si="14"/>
        <v>1.5061342592592591E-2</v>
      </c>
    </row>
    <row r="398" spans="1:15" x14ac:dyDescent="0.25">
      <c r="A398" s="26">
        <v>10</v>
      </c>
      <c r="B398" t="s">
        <v>107</v>
      </c>
      <c r="C398">
        <v>4</v>
      </c>
      <c r="D398" t="s">
        <v>56</v>
      </c>
      <c r="E398" t="s">
        <v>13</v>
      </c>
      <c r="F398">
        <v>3000</v>
      </c>
      <c r="G398">
        <v>2444</v>
      </c>
      <c r="H398" t="s">
        <v>420</v>
      </c>
      <c r="I398" t="s">
        <v>421</v>
      </c>
      <c r="K398" s="59">
        <v>457</v>
      </c>
      <c r="L398" s="59" t="s">
        <v>162</v>
      </c>
      <c r="M398" t="s">
        <v>401</v>
      </c>
      <c r="N398" t="str">
        <f t="shared" si="13"/>
        <v>M</v>
      </c>
      <c r="O398">
        <f t="shared" si="14"/>
        <v>6.766203703703704E-3</v>
      </c>
    </row>
    <row r="399" spans="1:15" x14ac:dyDescent="0.25">
      <c r="A399" s="26">
        <v>10</v>
      </c>
      <c r="B399" t="s">
        <v>107</v>
      </c>
      <c r="C399">
        <v>4</v>
      </c>
      <c r="D399" t="s">
        <v>54</v>
      </c>
      <c r="E399" t="s">
        <v>31</v>
      </c>
      <c r="G399">
        <v>3998</v>
      </c>
      <c r="H399" t="s">
        <v>476</v>
      </c>
      <c r="I399" t="s">
        <v>422</v>
      </c>
      <c r="K399" s="59">
        <v>386</v>
      </c>
      <c r="L399" s="59" t="s">
        <v>23</v>
      </c>
      <c r="M399" t="s">
        <v>401</v>
      </c>
      <c r="N399" t="str">
        <f t="shared" si="13"/>
        <v>M</v>
      </c>
      <c r="O399">
        <f t="shared" si="14"/>
        <v>27.75</v>
      </c>
    </row>
    <row r="400" spans="1:15" x14ac:dyDescent="0.25">
      <c r="A400" s="26">
        <v>10</v>
      </c>
      <c r="B400" t="s">
        <v>107</v>
      </c>
      <c r="C400">
        <v>4</v>
      </c>
      <c r="D400" t="s">
        <v>54</v>
      </c>
      <c r="E400" t="s">
        <v>22</v>
      </c>
      <c r="G400">
        <v>3998</v>
      </c>
      <c r="H400" t="s">
        <v>476</v>
      </c>
      <c r="I400" t="s">
        <v>285</v>
      </c>
      <c r="K400" s="59">
        <v>313</v>
      </c>
      <c r="L400" s="59" t="s">
        <v>23</v>
      </c>
      <c r="M400" t="s">
        <v>401</v>
      </c>
      <c r="N400" t="str">
        <f t="shared" si="13"/>
        <v>M</v>
      </c>
      <c r="O400">
        <f t="shared" si="14"/>
        <v>9.08</v>
      </c>
    </row>
    <row r="401" spans="1:15" x14ac:dyDescent="0.25">
      <c r="A401" s="26">
        <v>10</v>
      </c>
      <c r="B401" t="s">
        <v>107</v>
      </c>
      <c r="C401">
        <v>4</v>
      </c>
      <c r="D401" t="s">
        <v>70</v>
      </c>
      <c r="E401" t="s">
        <v>13</v>
      </c>
      <c r="F401">
        <v>200</v>
      </c>
      <c r="G401">
        <v>1230</v>
      </c>
      <c r="H401" t="s">
        <v>136</v>
      </c>
      <c r="I401">
        <v>28.3</v>
      </c>
      <c r="J401">
        <v>1.4</v>
      </c>
      <c r="K401" s="59">
        <v>347</v>
      </c>
      <c r="L401" s="59"/>
      <c r="M401" t="s">
        <v>401</v>
      </c>
      <c r="N401" t="str">
        <f t="shared" si="13"/>
        <v>M</v>
      </c>
      <c r="O401">
        <f t="shared" si="14"/>
        <v>28.3</v>
      </c>
    </row>
    <row r="402" spans="1:15" x14ac:dyDescent="0.25">
      <c r="A402" s="26">
        <v>10</v>
      </c>
      <c r="B402" t="s">
        <v>107</v>
      </c>
      <c r="C402">
        <v>4</v>
      </c>
      <c r="D402" t="s">
        <v>70</v>
      </c>
      <c r="E402" t="s">
        <v>13</v>
      </c>
      <c r="F402">
        <v>200</v>
      </c>
      <c r="G402">
        <v>1516</v>
      </c>
      <c r="H402" t="s">
        <v>140</v>
      </c>
      <c r="I402">
        <v>30.5</v>
      </c>
      <c r="J402">
        <v>1.4</v>
      </c>
      <c r="K402" s="59">
        <v>242</v>
      </c>
      <c r="L402" s="59"/>
      <c r="M402" t="s">
        <v>401</v>
      </c>
      <c r="N402" t="str">
        <f t="shared" si="13"/>
        <v>M</v>
      </c>
      <c r="O402">
        <f t="shared" si="14"/>
        <v>30.5</v>
      </c>
    </row>
    <row r="403" spans="1:15" x14ac:dyDescent="0.25">
      <c r="A403" s="26">
        <v>10</v>
      </c>
      <c r="B403" t="s">
        <v>107</v>
      </c>
      <c r="C403">
        <v>4</v>
      </c>
      <c r="D403" t="s">
        <v>70</v>
      </c>
      <c r="E403" t="s">
        <v>13</v>
      </c>
      <c r="F403">
        <v>200</v>
      </c>
      <c r="G403">
        <v>1727</v>
      </c>
      <c r="H403" t="s">
        <v>260</v>
      </c>
      <c r="I403">
        <v>29.16</v>
      </c>
      <c r="J403">
        <v>1.8</v>
      </c>
      <c r="K403" s="59">
        <v>253</v>
      </c>
      <c r="L403" s="59"/>
      <c r="M403" t="s">
        <v>401</v>
      </c>
      <c r="N403" t="str">
        <f t="shared" si="13"/>
        <v>M</v>
      </c>
      <c r="O403">
        <f t="shared" si="14"/>
        <v>29.16</v>
      </c>
    </row>
    <row r="404" spans="1:15" x14ac:dyDescent="0.25">
      <c r="A404" s="26">
        <v>10</v>
      </c>
      <c r="B404" t="s">
        <v>107</v>
      </c>
      <c r="C404">
        <v>4</v>
      </c>
      <c r="D404" t="s">
        <v>70</v>
      </c>
      <c r="E404" t="s">
        <v>13</v>
      </c>
      <c r="F404">
        <v>200</v>
      </c>
      <c r="G404">
        <v>1729</v>
      </c>
      <c r="H404" t="s">
        <v>135</v>
      </c>
      <c r="I404">
        <v>28.64</v>
      </c>
      <c r="J404">
        <v>1.4</v>
      </c>
      <c r="K404" s="59">
        <v>274</v>
      </c>
      <c r="L404" s="59"/>
      <c r="M404" t="s">
        <v>401</v>
      </c>
      <c r="N404" t="str">
        <f t="shared" si="13"/>
        <v>M</v>
      </c>
      <c r="O404">
        <f t="shared" si="14"/>
        <v>28.64</v>
      </c>
    </row>
    <row r="405" spans="1:15" x14ac:dyDescent="0.25">
      <c r="A405" s="26">
        <v>10</v>
      </c>
      <c r="B405" t="s">
        <v>107</v>
      </c>
      <c r="C405">
        <v>4</v>
      </c>
      <c r="D405" t="s">
        <v>70</v>
      </c>
      <c r="E405" t="s">
        <v>13</v>
      </c>
      <c r="F405">
        <v>800</v>
      </c>
      <c r="G405">
        <v>1230</v>
      </c>
      <c r="H405" t="s">
        <v>136</v>
      </c>
      <c r="I405" t="s">
        <v>68</v>
      </c>
      <c r="K405" s="59">
        <v>517</v>
      </c>
      <c r="L405" s="59"/>
      <c r="M405" t="s">
        <v>401</v>
      </c>
      <c r="N405" t="str">
        <f t="shared" si="13"/>
        <v>M</v>
      </c>
      <c r="O405">
        <f t="shared" si="14"/>
        <v>1.4918981481481482E-3</v>
      </c>
    </row>
    <row r="406" spans="1:15" x14ac:dyDescent="0.25">
      <c r="A406" s="26">
        <v>10</v>
      </c>
      <c r="B406" t="s">
        <v>107</v>
      </c>
      <c r="C406">
        <v>4</v>
      </c>
      <c r="D406" t="s">
        <v>70</v>
      </c>
      <c r="E406" t="s">
        <v>13</v>
      </c>
      <c r="F406">
        <v>800</v>
      </c>
      <c r="G406">
        <v>1516</v>
      </c>
      <c r="H406" t="s">
        <v>140</v>
      </c>
      <c r="I406" t="s">
        <v>224</v>
      </c>
      <c r="K406" s="59">
        <v>443</v>
      </c>
      <c r="L406" s="59"/>
      <c r="M406" t="s">
        <v>401</v>
      </c>
      <c r="N406" t="str">
        <f t="shared" si="13"/>
        <v>M</v>
      </c>
      <c r="O406">
        <f t="shared" si="14"/>
        <v>1.6122685185185187E-3</v>
      </c>
    </row>
    <row r="407" spans="1:15" x14ac:dyDescent="0.25">
      <c r="A407" s="26">
        <v>10</v>
      </c>
      <c r="B407" t="s">
        <v>107</v>
      </c>
      <c r="C407">
        <v>4</v>
      </c>
      <c r="D407" t="s">
        <v>70</v>
      </c>
      <c r="E407" t="s">
        <v>13</v>
      </c>
      <c r="F407">
        <v>800</v>
      </c>
      <c r="G407">
        <v>1727</v>
      </c>
      <c r="H407" t="s">
        <v>260</v>
      </c>
      <c r="I407" t="s">
        <v>343</v>
      </c>
      <c r="K407" s="59">
        <v>496</v>
      </c>
      <c r="L407" s="59"/>
      <c r="M407" t="s">
        <v>401</v>
      </c>
      <c r="N407" t="str">
        <f t="shared" si="13"/>
        <v>M</v>
      </c>
      <c r="O407">
        <f t="shared" si="14"/>
        <v>1.4641203703703706E-3</v>
      </c>
    </row>
    <row r="408" spans="1:15" x14ac:dyDescent="0.25">
      <c r="A408" s="26">
        <v>10</v>
      </c>
      <c r="B408" t="s">
        <v>107</v>
      </c>
      <c r="C408">
        <v>4</v>
      </c>
      <c r="D408" t="s">
        <v>70</v>
      </c>
      <c r="E408" t="s">
        <v>13</v>
      </c>
      <c r="F408">
        <v>800</v>
      </c>
      <c r="G408">
        <v>1729</v>
      </c>
      <c r="H408" t="s">
        <v>135</v>
      </c>
      <c r="I408" t="s">
        <v>59</v>
      </c>
      <c r="K408" s="59">
        <v>420</v>
      </c>
      <c r="L408" s="59"/>
      <c r="M408" t="s">
        <v>401</v>
      </c>
      <c r="N408" t="str">
        <f t="shared" ref="N408:N422" si="15">LEFT(D408,1)</f>
        <v>M</v>
      </c>
      <c r="O408">
        <f t="shared" ref="O408:O422" si="16">IF(OR(I408="DNS",I408="NM"),0,IF(I408=N(I408),I408,LEFT(I408,LEN(I408)-1)))+0</f>
        <v>1.5775462962962963E-3</v>
      </c>
    </row>
    <row r="409" spans="1:15" x14ac:dyDescent="0.25">
      <c r="A409" s="26">
        <v>10</v>
      </c>
      <c r="B409" t="s">
        <v>107</v>
      </c>
      <c r="C409">
        <v>4</v>
      </c>
      <c r="D409" t="s">
        <v>70</v>
      </c>
      <c r="E409" t="s">
        <v>13</v>
      </c>
      <c r="F409">
        <v>5000</v>
      </c>
      <c r="G409">
        <v>1230</v>
      </c>
      <c r="H409" t="s">
        <v>136</v>
      </c>
      <c r="I409" t="s">
        <v>423</v>
      </c>
      <c r="K409" s="59">
        <v>396</v>
      </c>
      <c r="L409" s="59" t="s">
        <v>162</v>
      </c>
      <c r="M409" t="s">
        <v>401</v>
      </c>
      <c r="N409" t="str">
        <f t="shared" si="15"/>
        <v>M</v>
      </c>
      <c r="O409">
        <f t="shared" si="16"/>
        <v>1.3037037037037036E-2</v>
      </c>
    </row>
    <row r="410" spans="1:15" x14ac:dyDescent="0.25">
      <c r="A410" s="26">
        <v>10</v>
      </c>
      <c r="B410" t="s">
        <v>107</v>
      </c>
      <c r="C410">
        <v>4</v>
      </c>
      <c r="D410" t="s">
        <v>70</v>
      </c>
      <c r="E410" t="s">
        <v>13</v>
      </c>
      <c r="F410">
        <v>5000</v>
      </c>
      <c r="G410">
        <v>1516</v>
      </c>
      <c r="H410" t="s">
        <v>140</v>
      </c>
      <c r="I410" t="s">
        <v>424</v>
      </c>
      <c r="K410" s="59">
        <v>446</v>
      </c>
      <c r="L410" s="59" t="s">
        <v>162</v>
      </c>
      <c r="M410" t="s">
        <v>401</v>
      </c>
      <c r="N410" t="str">
        <f t="shared" si="15"/>
        <v>M</v>
      </c>
      <c r="O410">
        <f t="shared" si="16"/>
        <v>1.2453703703703703E-2</v>
      </c>
    </row>
    <row r="411" spans="1:15" x14ac:dyDescent="0.25">
      <c r="A411" s="26">
        <v>10</v>
      </c>
      <c r="B411" t="s">
        <v>107</v>
      </c>
      <c r="C411">
        <v>4</v>
      </c>
      <c r="D411" t="s">
        <v>70</v>
      </c>
      <c r="E411" t="s">
        <v>13</v>
      </c>
      <c r="F411">
        <v>5000</v>
      </c>
      <c r="G411">
        <v>1727</v>
      </c>
      <c r="H411" t="s">
        <v>260</v>
      </c>
      <c r="I411" t="s">
        <v>425</v>
      </c>
      <c r="K411" s="59">
        <v>193</v>
      </c>
      <c r="L411" s="59" t="s">
        <v>162</v>
      </c>
      <c r="M411" t="s">
        <v>401</v>
      </c>
      <c r="N411" t="str">
        <f t="shared" si="15"/>
        <v>M</v>
      </c>
      <c r="O411">
        <f t="shared" si="16"/>
        <v>1.5554398148148149E-2</v>
      </c>
    </row>
    <row r="412" spans="1:15" x14ac:dyDescent="0.25">
      <c r="A412" s="26">
        <v>10</v>
      </c>
      <c r="B412" t="s">
        <v>107</v>
      </c>
      <c r="C412">
        <v>4</v>
      </c>
      <c r="D412" t="s">
        <v>70</v>
      </c>
      <c r="E412" t="s">
        <v>13</v>
      </c>
      <c r="F412">
        <v>5000</v>
      </c>
      <c r="G412">
        <v>1729</v>
      </c>
      <c r="H412" t="s">
        <v>135</v>
      </c>
      <c r="I412" t="s">
        <v>426</v>
      </c>
      <c r="K412" s="59">
        <v>371</v>
      </c>
      <c r="L412" s="59" t="s">
        <v>162</v>
      </c>
      <c r="M412" t="s">
        <v>401</v>
      </c>
      <c r="N412" t="str">
        <f t="shared" si="15"/>
        <v>M</v>
      </c>
      <c r="O412">
        <f t="shared" si="16"/>
        <v>1.2807870370370372E-2</v>
      </c>
    </row>
    <row r="413" spans="1:15" x14ac:dyDescent="0.25">
      <c r="A413" s="26">
        <v>10</v>
      </c>
      <c r="B413" t="s">
        <v>107</v>
      </c>
      <c r="C413">
        <v>4</v>
      </c>
      <c r="D413" t="s">
        <v>70</v>
      </c>
      <c r="E413" t="s">
        <v>13</v>
      </c>
      <c r="F413">
        <v>5000</v>
      </c>
      <c r="G413">
        <v>1757</v>
      </c>
      <c r="H413" t="s">
        <v>427</v>
      </c>
      <c r="I413" t="s">
        <v>428</v>
      </c>
      <c r="K413" s="59">
        <v>336</v>
      </c>
      <c r="L413" s="59" t="s">
        <v>162</v>
      </c>
      <c r="M413" t="s">
        <v>401</v>
      </c>
      <c r="N413" t="str">
        <f t="shared" si="15"/>
        <v>M</v>
      </c>
      <c r="O413">
        <f t="shared" si="16"/>
        <v>1.2695601851851852E-2</v>
      </c>
    </row>
    <row r="414" spans="1:15" x14ac:dyDescent="0.25">
      <c r="A414" s="26">
        <v>10</v>
      </c>
      <c r="B414" t="s">
        <v>107</v>
      </c>
      <c r="C414">
        <v>4</v>
      </c>
      <c r="D414" t="s">
        <v>70</v>
      </c>
      <c r="E414" t="s">
        <v>13</v>
      </c>
      <c r="F414">
        <v>5000</v>
      </c>
      <c r="G414">
        <v>6022</v>
      </c>
      <c r="H414" t="s">
        <v>429</v>
      </c>
      <c r="I414" t="s">
        <v>430</v>
      </c>
      <c r="K414" s="59">
        <v>362</v>
      </c>
      <c r="L414" s="59" t="s">
        <v>162</v>
      </c>
      <c r="M414" t="s">
        <v>401</v>
      </c>
      <c r="N414" t="str">
        <f t="shared" si="15"/>
        <v>M</v>
      </c>
      <c r="O414">
        <f t="shared" si="16"/>
        <v>1.398263888888889E-2</v>
      </c>
    </row>
    <row r="415" spans="1:15" x14ac:dyDescent="0.25">
      <c r="A415" s="26">
        <v>10</v>
      </c>
      <c r="B415" t="s">
        <v>107</v>
      </c>
      <c r="C415">
        <v>4</v>
      </c>
      <c r="D415" t="s">
        <v>70</v>
      </c>
      <c r="E415" t="s">
        <v>25</v>
      </c>
      <c r="F415">
        <v>400</v>
      </c>
      <c r="H415" t="s">
        <v>127</v>
      </c>
      <c r="I415">
        <v>60.26</v>
      </c>
      <c r="K415" s="59">
        <v>176</v>
      </c>
      <c r="L415" s="59"/>
      <c r="M415" t="s">
        <v>401</v>
      </c>
      <c r="N415" t="str">
        <f t="shared" si="15"/>
        <v>M</v>
      </c>
      <c r="O415">
        <f t="shared" si="16"/>
        <v>60.26</v>
      </c>
    </row>
    <row r="416" spans="1:15" x14ac:dyDescent="0.25">
      <c r="A416" s="26">
        <v>10</v>
      </c>
      <c r="B416" t="s">
        <v>107</v>
      </c>
      <c r="C416">
        <v>4</v>
      </c>
      <c r="D416" t="s">
        <v>70</v>
      </c>
      <c r="E416" t="s">
        <v>19</v>
      </c>
      <c r="G416">
        <v>91</v>
      </c>
      <c r="H416" t="s">
        <v>350</v>
      </c>
      <c r="I416" t="s">
        <v>363</v>
      </c>
      <c r="K416" s="59">
        <v>334</v>
      </c>
      <c r="L416" s="59" t="s">
        <v>349</v>
      </c>
      <c r="M416" t="s">
        <v>431</v>
      </c>
      <c r="N416" t="str">
        <f t="shared" si="15"/>
        <v>M</v>
      </c>
      <c r="O416">
        <f t="shared" si="16"/>
        <v>15.78</v>
      </c>
    </row>
    <row r="417" spans="1:15" x14ac:dyDescent="0.25">
      <c r="A417" s="26">
        <v>10</v>
      </c>
      <c r="B417" t="s">
        <v>107</v>
      </c>
      <c r="C417">
        <v>4</v>
      </c>
      <c r="D417" t="s">
        <v>70</v>
      </c>
      <c r="E417" t="s">
        <v>28</v>
      </c>
      <c r="G417">
        <v>1727</v>
      </c>
      <c r="H417" t="s">
        <v>260</v>
      </c>
      <c r="I417" t="s">
        <v>49</v>
      </c>
      <c r="K417" s="59">
        <v>0</v>
      </c>
      <c r="L417" s="59" t="s">
        <v>39</v>
      </c>
      <c r="M417" t="s">
        <v>401</v>
      </c>
      <c r="N417" t="str">
        <f t="shared" si="15"/>
        <v>M</v>
      </c>
      <c r="O417">
        <f t="shared" si="16"/>
        <v>1.05</v>
      </c>
    </row>
    <row r="418" spans="1:15" x14ac:dyDescent="0.25">
      <c r="A418" s="26">
        <v>10</v>
      </c>
      <c r="B418" t="s">
        <v>107</v>
      </c>
      <c r="C418">
        <v>4</v>
      </c>
      <c r="D418" t="s">
        <v>70</v>
      </c>
      <c r="E418" t="s">
        <v>18</v>
      </c>
      <c r="G418">
        <v>91</v>
      </c>
      <c r="H418" t="s">
        <v>350</v>
      </c>
      <c r="I418" t="s">
        <v>90</v>
      </c>
      <c r="K418" s="59">
        <v>419</v>
      </c>
      <c r="L418" s="59" t="s">
        <v>351</v>
      </c>
      <c r="M418" t="s">
        <v>431</v>
      </c>
      <c r="N418" t="str">
        <f t="shared" si="15"/>
        <v>M</v>
      </c>
      <c r="O418">
        <f t="shared" si="16"/>
        <v>13.03</v>
      </c>
    </row>
    <row r="419" spans="1:15" x14ac:dyDescent="0.25">
      <c r="A419" s="26">
        <v>10</v>
      </c>
      <c r="B419" t="s">
        <v>107</v>
      </c>
      <c r="C419">
        <v>4</v>
      </c>
      <c r="D419" t="s">
        <v>70</v>
      </c>
      <c r="E419" t="s">
        <v>22</v>
      </c>
      <c r="G419">
        <v>1230</v>
      </c>
      <c r="H419" t="s">
        <v>136</v>
      </c>
      <c r="I419" t="s">
        <v>248</v>
      </c>
      <c r="K419" s="59">
        <v>314</v>
      </c>
      <c r="L419" s="59" t="s">
        <v>67</v>
      </c>
      <c r="M419" t="s">
        <v>401</v>
      </c>
      <c r="N419" t="str">
        <f t="shared" si="15"/>
        <v>M</v>
      </c>
      <c r="O419">
        <f t="shared" si="16"/>
        <v>6.92</v>
      </c>
    </row>
    <row r="420" spans="1:15" x14ac:dyDescent="0.25">
      <c r="A420" s="26">
        <v>10</v>
      </c>
      <c r="B420" t="s">
        <v>107</v>
      </c>
      <c r="C420">
        <v>4</v>
      </c>
      <c r="D420" t="s">
        <v>70</v>
      </c>
      <c r="E420" t="s">
        <v>22</v>
      </c>
      <c r="G420">
        <v>1516</v>
      </c>
      <c r="H420" t="s">
        <v>140</v>
      </c>
      <c r="I420" t="s">
        <v>37</v>
      </c>
      <c r="K420" s="59">
        <v>235</v>
      </c>
      <c r="L420" s="59" t="s">
        <v>67</v>
      </c>
      <c r="M420" t="s">
        <v>401</v>
      </c>
      <c r="N420" t="str">
        <f t="shared" si="15"/>
        <v>M</v>
      </c>
      <c r="O420">
        <f t="shared" si="16"/>
        <v>6.11</v>
      </c>
    </row>
    <row r="421" spans="1:15" x14ac:dyDescent="0.25">
      <c r="A421" s="26">
        <v>10</v>
      </c>
      <c r="B421" t="s">
        <v>107</v>
      </c>
      <c r="C421">
        <v>4</v>
      </c>
      <c r="D421" t="s">
        <v>70</v>
      </c>
      <c r="E421" t="s">
        <v>22</v>
      </c>
      <c r="G421">
        <v>1727</v>
      </c>
      <c r="H421" t="s">
        <v>260</v>
      </c>
      <c r="I421" t="s">
        <v>134</v>
      </c>
      <c r="K421" s="59">
        <v>219</v>
      </c>
      <c r="L421" s="59" t="s">
        <v>74</v>
      </c>
      <c r="M421" t="s">
        <v>401</v>
      </c>
      <c r="N421" t="str">
        <f t="shared" si="15"/>
        <v>M</v>
      </c>
      <c r="O421">
        <f t="shared" si="16"/>
        <v>6.24</v>
      </c>
    </row>
    <row r="422" spans="1:15" x14ac:dyDescent="0.25">
      <c r="A422" s="26">
        <v>10</v>
      </c>
      <c r="B422" t="s">
        <v>107</v>
      </c>
      <c r="C422">
        <v>4</v>
      </c>
      <c r="D422" t="s">
        <v>70</v>
      </c>
      <c r="E422" t="s">
        <v>27</v>
      </c>
      <c r="G422">
        <v>1230</v>
      </c>
      <c r="H422" t="s">
        <v>136</v>
      </c>
      <c r="I422" t="s">
        <v>32</v>
      </c>
      <c r="K422" s="59">
        <v>0</v>
      </c>
      <c r="L422" s="59"/>
      <c r="M422" t="s">
        <v>401</v>
      </c>
      <c r="N422" t="str">
        <f t="shared" si="15"/>
        <v>M</v>
      </c>
      <c r="O422">
        <f t="shared" si="16"/>
        <v>0</v>
      </c>
    </row>
    <row r="423" spans="1:15" x14ac:dyDescent="0.25">
      <c r="A423" s="26">
        <v>11</v>
      </c>
      <c r="B423" t="s">
        <v>107</v>
      </c>
      <c r="C423">
        <v>4</v>
      </c>
      <c r="D423" t="s">
        <v>50</v>
      </c>
      <c r="E423" t="s">
        <v>13</v>
      </c>
      <c r="F423">
        <v>100</v>
      </c>
      <c r="G423">
        <v>2541</v>
      </c>
      <c r="H423" t="s">
        <v>121</v>
      </c>
      <c r="I423">
        <v>16.12</v>
      </c>
      <c r="J423" s="26">
        <v>-1.9</v>
      </c>
      <c r="K423">
        <v>181</v>
      </c>
      <c r="M423" t="s">
        <v>432</v>
      </c>
      <c r="N423" t="str">
        <f t="shared" ref="N423:N485" si="17">LEFT(D423,1)</f>
        <v>F</v>
      </c>
      <c r="O423">
        <f t="shared" ref="O423:O485" si="18">IF(OR(I423="DNS",I423="NM"),0,IF(I423=N(I423),I423,LEFT(I423,LEN(I423)-1)))+0</f>
        <v>16.12</v>
      </c>
    </row>
    <row r="424" spans="1:15" x14ac:dyDescent="0.25">
      <c r="A424" s="26">
        <v>11</v>
      </c>
      <c r="B424" t="s">
        <v>107</v>
      </c>
      <c r="C424">
        <v>4</v>
      </c>
      <c r="D424" t="s">
        <v>50</v>
      </c>
      <c r="E424" t="s">
        <v>18</v>
      </c>
      <c r="G424">
        <v>2541</v>
      </c>
      <c r="H424" t="s">
        <v>121</v>
      </c>
      <c r="I424" t="s">
        <v>433</v>
      </c>
      <c r="J424" s="26"/>
      <c r="K424">
        <v>137</v>
      </c>
      <c r="L424" t="s">
        <v>44</v>
      </c>
      <c r="M424" t="s">
        <v>432</v>
      </c>
      <c r="N424" t="str">
        <f t="shared" si="17"/>
        <v>F</v>
      </c>
      <c r="O424">
        <f t="shared" si="18"/>
        <v>9.65</v>
      </c>
    </row>
    <row r="425" spans="1:15" x14ac:dyDescent="0.25">
      <c r="A425" s="26">
        <v>11</v>
      </c>
      <c r="B425" t="s">
        <v>107</v>
      </c>
      <c r="C425">
        <v>4</v>
      </c>
      <c r="D425" t="s">
        <v>50</v>
      </c>
      <c r="E425" t="s">
        <v>17</v>
      </c>
      <c r="G425">
        <v>2541</v>
      </c>
      <c r="H425" t="s">
        <v>121</v>
      </c>
      <c r="I425" t="s">
        <v>32</v>
      </c>
      <c r="J425" s="26"/>
      <c r="K425">
        <v>0</v>
      </c>
      <c r="M425" t="s">
        <v>432</v>
      </c>
      <c r="N425" t="str">
        <f t="shared" si="17"/>
        <v>F</v>
      </c>
      <c r="O425">
        <f t="shared" si="18"/>
        <v>0</v>
      </c>
    </row>
    <row r="426" spans="1:15" x14ac:dyDescent="0.25">
      <c r="A426" s="26">
        <v>11</v>
      </c>
      <c r="B426" t="s">
        <v>107</v>
      </c>
      <c r="C426">
        <v>4</v>
      </c>
      <c r="D426" t="s">
        <v>46</v>
      </c>
      <c r="E426" t="s">
        <v>13</v>
      </c>
      <c r="F426">
        <v>100</v>
      </c>
      <c r="G426">
        <v>3135</v>
      </c>
      <c r="H426" t="s">
        <v>108</v>
      </c>
      <c r="I426">
        <v>16.91</v>
      </c>
      <c r="J426" s="26">
        <v>-0.9</v>
      </c>
      <c r="K426">
        <v>387</v>
      </c>
      <c r="M426" t="s">
        <v>432</v>
      </c>
      <c r="N426" t="str">
        <f t="shared" si="17"/>
        <v>F</v>
      </c>
      <c r="O426">
        <f t="shared" si="18"/>
        <v>16.91</v>
      </c>
    </row>
    <row r="427" spans="1:15" x14ac:dyDescent="0.25">
      <c r="A427" s="26">
        <v>11</v>
      </c>
      <c r="B427" t="s">
        <v>107</v>
      </c>
      <c r="C427">
        <v>4</v>
      </c>
      <c r="D427" t="s">
        <v>46</v>
      </c>
      <c r="E427" t="s">
        <v>19</v>
      </c>
      <c r="G427">
        <v>3135</v>
      </c>
      <c r="H427" t="s">
        <v>108</v>
      </c>
      <c r="I427" t="s">
        <v>434</v>
      </c>
      <c r="J427" s="26"/>
      <c r="K427">
        <v>326</v>
      </c>
      <c r="L427" t="s">
        <v>20</v>
      </c>
      <c r="M427" t="s">
        <v>432</v>
      </c>
      <c r="N427" t="str">
        <f t="shared" si="17"/>
        <v>F</v>
      </c>
      <c r="O427">
        <f t="shared" si="18"/>
        <v>13.77</v>
      </c>
    </row>
    <row r="428" spans="1:15" x14ac:dyDescent="0.25">
      <c r="A428" s="26">
        <v>11</v>
      </c>
      <c r="B428" t="s">
        <v>107</v>
      </c>
      <c r="C428">
        <v>4</v>
      </c>
      <c r="D428" t="s">
        <v>46</v>
      </c>
      <c r="E428" t="s">
        <v>19</v>
      </c>
      <c r="G428">
        <v>3136</v>
      </c>
      <c r="H428" t="s">
        <v>109</v>
      </c>
      <c r="I428" t="s">
        <v>32</v>
      </c>
      <c r="J428" s="26"/>
      <c r="K428">
        <v>0</v>
      </c>
      <c r="L428" t="s">
        <v>20</v>
      </c>
      <c r="M428" t="s">
        <v>432</v>
      </c>
      <c r="N428" t="str">
        <f t="shared" si="17"/>
        <v>F</v>
      </c>
      <c r="O428">
        <f t="shared" si="18"/>
        <v>0</v>
      </c>
    </row>
    <row r="429" spans="1:15" x14ac:dyDescent="0.25">
      <c r="A429" s="26">
        <v>11</v>
      </c>
      <c r="B429" t="s">
        <v>107</v>
      </c>
      <c r="C429">
        <v>4</v>
      </c>
      <c r="D429" t="s">
        <v>46</v>
      </c>
      <c r="E429" t="s">
        <v>18</v>
      </c>
      <c r="G429">
        <v>3135</v>
      </c>
      <c r="H429" t="s">
        <v>108</v>
      </c>
      <c r="I429" t="s">
        <v>329</v>
      </c>
      <c r="J429" s="26"/>
      <c r="K429">
        <v>360</v>
      </c>
      <c r="L429" t="s">
        <v>34</v>
      </c>
      <c r="M429" t="s">
        <v>432</v>
      </c>
      <c r="N429" t="str">
        <f t="shared" si="17"/>
        <v>F</v>
      </c>
      <c r="O429">
        <f t="shared" si="18"/>
        <v>14.79</v>
      </c>
    </row>
    <row r="430" spans="1:15" x14ac:dyDescent="0.25">
      <c r="A430" s="26">
        <v>11</v>
      </c>
      <c r="B430" t="s">
        <v>107</v>
      </c>
      <c r="C430">
        <v>4</v>
      </c>
      <c r="D430" t="s">
        <v>46</v>
      </c>
      <c r="E430" t="s">
        <v>18</v>
      </c>
      <c r="G430">
        <v>3136</v>
      </c>
      <c r="H430" t="s">
        <v>109</v>
      </c>
      <c r="I430" t="s">
        <v>32</v>
      </c>
      <c r="J430" s="26"/>
      <c r="K430">
        <v>0</v>
      </c>
      <c r="L430" t="s">
        <v>34</v>
      </c>
      <c r="M430" t="s">
        <v>432</v>
      </c>
      <c r="N430" t="str">
        <f t="shared" si="17"/>
        <v>F</v>
      </c>
      <c r="O430">
        <f t="shared" si="18"/>
        <v>0</v>
      </c>
    </row>
    <row r="431" spans="1:15" x14ac:dyDescent="0.25">
      <c r="A431" s="26">
        <v>11</v>
      </c>
      <c r="B431" t="s">
        <v>107</v>
      </c>
      <c r="C431">
        <v>4</v>
      </c>
      <c r="D431" t="s">
        <v>46</v>
      </c>
      <c r="E431" t="s">
        <v>17</v>
      </c>
      <c r="G431">
        <v>3135</v>
      </c>
      <c r="H431" t="s">
        <v>108</v>
      </c>
      <c r="I431" t="s">
        <v>435</v>
      </c>
      <c r="J431" s="26"/>
      <c r="K431">
        <v>361</v>
      </c>
      <c r="M431" t="s">
        <v>432</v>
      </c>
      <c r="N431" t="str">
        <f t="shared" si="17"/>
        <v>F</v>
      </c>
      <c r="O431">
        <f t="shared" si="18"/>
        <v>3.35</v>
      </c>
    </row>
    <row r="432" spans="1:15" x14ac:dyDescent="0.25">
      <c r="A432" s="26">
        <v>11</v>
      </c>
      <c r="B432" t="s">
        <v>107</v>
      </c>
      <c r="C432">
        <v>4</v>
      </c>
      <c r="D432" t="s">
        <v>46</v>
      </c>
      <c r="E432" t="s">
        <v>17</v>
      </c>
      <c r="G432">
        <v>3136</v>
      </c>
      <c r="H432" t="s">
        <v>109</v>
      </c>
      <c r="I432" t="s">
        <v>32</v>
      </c>
      <c r="J432" s="26"/>
      <c r="K432">
        <v>0</v>
      </c>
      <c r="M432" t="s">
        <v>432</v>
      </c>
      <c r="N432" t="str">
        <f t="shared" si="17"/>
        <v>F</v>
      </c>
      <c r="O432">
        <f t="shared" si="18"/>
        <v>0</v>
      </c>
    </row>
    <row r="433" spans="1:15" x14ac:dyDescent="0.25">
      <c r="A433" s="26">
        <v>11</v>
      </c>
      <c r="B433" t="s">
        <v>107</v>
      </c>
      <c r="C433">
        <v>4</v>
      </c>
      <c r="D433" t="s">
        <v>46</v>
      </c>
      <c r="E433" t="s">
        <v>33</v>
      </c>
      <c r="G433">
        <v>3136</v>
      </c>
      <c r="H433" t="s">
        <v>109</v>
      </c>
      <c r="I433" t="s">
        <v>32</v>
      </c>
      <c r="J433" s="26"/>
      <c r="K433">
        <v>0</v>
      </c>
      <c r="M433" t="s">
        <v>432</v>
      </c>
      <c r="N433" t="str">
        <f t="shared" si="17"/>
        <v>F</v>
      </c>
      <c r="O433">
        <f t="shared" si="18"/>
        <v>0</v>
      </c>
    </row>
    <row r="434" spans="1:15" x14ac:dyDescent="0.25">
      <c r="A434" s="26">
        <v>11</v>
      </c>
      <c r="B434" t="s">
        <v>107</v>
      </c>
      <c r="C434">
        <v>4</v>
      </c>
      <c r="D434" t="s">
        <v>75</v>
      </c>
      <c r="E434" t="s">
        <v>13</v>
      </c>
      <c r="F434">
        <v>200</v>
      </c>
      <c r="G434">
        <v>1602</v>
      </c>
      <c r="H434" t="s">
        <v>145</v>
      </c>
      <c r="I434">
        <v>25.47</v>
      </c>
      <c r="J434" s="26">
        <v>0.2</v>
      </c>
      <c r="K434">
        <v>279</v>
      </c>
      <c r="M434" t="s">
        <v>436</v>
      </c>
      <c r="N434" t="str">
        <f t="shared" si="17"/>
        <v>M</v>
      </c>
      <c r="O434">
        <f t="shared" si="18"/>
        <v>25.47</v>
      </c>
    </row>
    <row r="435" spans="1:15" x14ac:dyDescent="0.25">
      <c r="A435" s="26">
        <v>11</v>
      </c>
      <c r="B435" t="s">
        <v>107</v>
      </c>
      <c r="C435">
        <v>4</v>
      </c>
      <c r="D435" t="s">
        <v>75</v>
      </c>
      <c r="E435" t="s">
        <v>13</v>
      </c>
      <c r="F435">
        <v>200</v>
      </c>
      <c r="G435">
        <v>3149</v>
      </c>
      <c r="H435" t="s">
        <v>143</v>
      </c>
      <c r="I435">
        <v>24.93</v>
      </c>
      <c r="J435" s="26">
        <v>2.2000000000000002</v>
      </c>
      <c r="K435">
        <v>307</v>
      </c>
      <c r="M435" t="s">
        <v>436</v>
      </c>
      <c r="N435" t="str">
        <f t="shared" si="17"/>
        <v>M</v>
      </c>
      <c r="O435">
        <f t="shared" si="18"/>
        <v>24.93</v>
      </c>
    </row>
    <row r="436" spans="1:15" x14ac:dyDescent="0.25">
      <c r="A436" s="26">
        <v>11</v>
      </c>
      <c r="B436" t="s">
        <v>107</v>
      </c>
      <c r="C436">
        <v>4</v>
      </c>
      <c r="D436" t="s">
        <v>75</v>
      </c>
      <c r="E436" t="s">
        <v>13</v>
      </c>
      <c r="F436">
        <v>800</v>
      </c>
      <c r="G436">
        <v>1602</v>
      </c>
      <c r="H436" t="s">
        <v>145</v>
      </c>
      <c r="I436" t="s">
        <v>343</v>
      </c>
      <c r="J436" s="26"/>
      <c r="K436">
        <v>396</v>
      </c>
      <c r="M436" t="s">
        <v>436</v>
      </c>
      <c r="N436" t="str">
        <f t="shared" si="17"/>
        <v>M</v>
      </c>
      <c r="O436">
        <f t="shared" si="18"/>
        <v>1.4641203703703706E-3</v>
      </c>
    </row>
    <row r="437" spans="1:15" x14ac:dyDescent="0.25">
      <c r="A437" s="26">
        <v>11</v>
      </c>
      <c r="B437" t="s">
        <v>107</v>
      </c>
      <c r="C437">
        <v>4</v>
      </c>
      <c r="D437" t="s">
        <v>75</v>
      </c>
      <c r="E437" t="s">
        <v>13</v>
      </c>
      <c r="F437">
        <v>1500</v>
      </c>
      <c r="G437">
        <v>2085</v>
      </c>
      <c r="H437" t="s">
        <v>144</v>
      </c>
      <c r="I437" t="s">
        <v>437</v>
      </c>
      <c r="J437" s="26"/>
      <c r="K437">
        <v>271</v>
      </c>
      <c r="M437" t="s">
        <v>432</v>
      </c>
      <c r="N437" t="str">
        <f t="shared" si="17"/>
        <v>M</v>
      </c>
      <c r="O437">
        <f t="shared" si="18"/>
        <v>3.3067129629629631E-3</v>
      </c>
    </row>
    <row r="438" spans="1:15" x14ac:dyDescent="0.25">
      <c r="A438" s="26">
        <v>11</v>
      </c>
      <c r="B438" t="s">
        <v>107</v>
      </c>
      <c r="C438">
        <v>4</v>
      </c>
      <c r="D438" t="s">
        <v>75</v>
      </c>
      <c r="E438" t="s">
        <v>19</v>
      </c>
      <c r="G438">
        <v>1253</v>
      </c>
      <c r="H438" t="s">
        <v>150</v>
      </c>
      <c r="I438" t="s">
        <v>438</v>
      </c>
      <c r="J438" s="26"/>
      <c r="K438">
        <v>156</v>
      </c>
      <c r="L438" t="s">
        <v>73</v>
      </c>
      <c r="M438" t="s">
        <v>432</v>
      </c>
      <c r="N438" t="str">
        <f t="shared" si="17"/>
        <v>M</v>
      </c>
      <c r="O438">
        <f t="shared" si="18"/>
        <v>13.92</v>
      </c>
    </row>
    <row r="439" spans="1:15" x14ac:dyDescent="0.25">
      <c r="A439" s="26">
        <v>11</v>
      </c>
      <c r="B439" t="s">
        <v>107</v>
      </c>
      <c r="C439">
        <v>4</v>
      </c>
      <c r="D439" t="s">
        <v>75</v>
      </c>
      <c r="E439" t="s">
        <v>19</v>
      </c>
      <c r="G439">
        <v>1385</v>
      </c>
      <c r="H439" t="s">
        <v>155</v>
      </c>
      <c r="I439" t="s">
        <v>439</v>
      </c>
      <c r="J439" s="26"/>
      <c r="K439">
        <v>473</v>
      </c>
      <c r="L439" t="s">
        <v>73</v>
      </c>
      <c r="M439" t="s">
        <v>432</v>
      </c>
      <c r="N439" t="str">
        <f t="shared" si="17"/>
        <v>M</v>
      </c>
      <c r="O439">
        <f t="shared" si="18"/>
        <v>41.16</v>
      </c>
    </row>
    <row r="440" spans="1:15" x14ac:dyDescent="0.25">
      <c r="A440" s="26">
        <v>11</v>
      </c>
      <c r="B440" t="s">
        <v>107</v>
      </c>
      <c r="C440">
        <v>4</v>
      </c>
      <c r="D440" t="s">
        <v>75</v>
      </c>
      <c r="E440" t="s">
        <v>19</v>
      </c>
      <c r="G440">
        <v>3149</v>
      </c>
      <c r="H440" t="s">
        <v>143</v>
      </c>
      <c r="I440" t="s">
        <v>440</v>
      </c>
      <c r="J440" s="26"/>
      <c r="K440">
        <v>320</v>
      </c>
      <c r="L440" t="s">
        <v>73</v>
      </c>
      <c r="M440" t="s">
        <v>432</v>
      </c>
      <c r="N440" t="str">
        <f t="shared" si="17"/>
        <v>M</v>
      </c>
      <c r="O440">
        <f t="shared" si="18"/>
        <v>24.86</v>
      </c>
    </row>
    <row r="441" spans="1:15" x14ac:dyDescent="0.25">
      <c r="A441" s="26">
        <v>11</v>
      </c>
      <c r="B441" t="s">
        <v>107</v>
      </c>
      <c r="C441">
        <v>4</v>
      </c>
      <c r="D441" t="s">
        <v>75</v>
      </c>
      <c r="E441" t="s">
        <v>31</v>
      </c>
      <c r="G441">
        <v>1385</v>
      </c>
      <c r="H441" t="s">
        <v>155</v>
      </c>
      <c r="I441" t="s">
        <v>441</v>
      </c>
      <c r="J441" s="26"/>
      <c r="K441">
        <v>435</v>
      </c>
      <c r="L441" t="s">
        <v>74</v>
      </c>
      <c r="M441" t="s">
        <v>436</v>
      </c>
      <c r="N441" t="str">
        <f t="shared" si="17"/>
        <v>M</v>
      </c>
      <c r="O441">
        <f t="shared" si="18"/>
        <v>37.97</v>
      </c>
    </row>
    <row r="442" spans="1:15" x14ac:dyDescent="0.25">
      <c r="A442" s="26">
        <v>11</v>
      </c>
      <c r="B442" t="s">
        <v>107</v>
      </c>
      <c r="C442">
        <v>4</v>
      </c>
      <c r="D442" t="s">
        <v>75</v>
      </c>
      <c r="E442" t="s">
        <v>18</v>
      </c>
      <c r="G442">
        <v>1253</v>
      </c>
      <c r="H442" t="s">
        <v>150</v>
      </c>
      <c r="I442" t="s">
        <v>442</v>
      </c>
      <c r="J442" s="26"/>
      <c r="K442">
        <v>178</v>
      </c>
      <c r="L442" t="s">
        <v>72</v>
      </c>
      <c r="M442" t="s">
        <v>432</v>
      </c>
      <c r="N442" t="str">
        <f t="shared" si="17"/>
        <v>M</v>
      </c>
      <c r="O442">
        <f t="shared" si="18"/>
        <v>18.920000000000002</v>
      </c>
    </row>
    <row r="443" spans="1:15" x14ac:dyDescent="0.25">
      <c r="A443" s="26">
        <v>11</v>
      </c>
      <c r="B443" t="s">
        <v>107</v>
      </c>
      <c r="C443">
        <v>4</v>
      </c>
      <c r="D443" t="s">
        <v>75</v>
      </c>
      <c r="E443" t="s">
        <v>18</v>
      </c>
      <c r="G443">
        <v>1385</v>
      </c>
      <c r="H443" t="s">
        <v>155</v>
      </c>
      <c r="I443" t="s">
        <v>443</v>
      </c>
      <c r="J443" s="26"/>
      <c r="K443">
        <v>432</v>
      </c>
      <c r="L443" t="s">
        <v>72</v>
      </c>
      <c r="M443" t="s">
        <v>432</v>
      </c>
      <c r="N443" t="str">
        <f t="shared" si="17"/>
        <v>M</v>
      </c>
      <c r="O443">
        <f t="shared" si="18"/>
        <v>42.28</v>
      </c>
    </row>
    <row r="444" spans="1:15" x14ac:dyDescent="0.25">
      <c r="A444" s="26">
        <v>11</v>
      </c>
      <c r="B444" t="s">
        <v>107</v>
      </c>
      <c r="C444">
        <v>4</v>
      </c>
      <c r="D444" t="s">
        <v>75</v>
      </c>
      <c r="E444" t="s">
        <v>18</v>
      </c>
      <c r="G444">
        <v>3149</v>
      </c>
      <c r="H444" t="s">
        <v>143</v>
      </c>
      <c r="I444" t="s">
        <v>345</v>
      </c>
      <c r="J444" s="26"/>
      <c r="K444">
        <v>399</v>
      </c>
      <c r="L444" t="s">
        <v>72</v>
      </c>
      <c r="M444" t="s">
        <v>432</v>
      </c>
      <c r="N444" t="str">
        <f t="shared" si="17"/>
        <v>M</v>
      </c>
      <c r="O444">
        <f t="shared" si="18"/>
        <v>36.56</v>
      </c>
    </row>
    <row r="445" spans="1:15" x14ac:dyDescent="0.25">
      <c r="A445" s="26">
        <v>11</v>
      </c>
      <c r="B445" t="s">
        <v>107</v>
      </c>
      <c r="C445">
        <v>4</v>
      </c>
      <c r="D445" t="s">
        <v>75</v>
      </c>
      <c r="E445" t="s">
        <v>22</v>
      </c>
      <c r="G445">
        <v>1385</v>
      </c>
      <c r="H445" t="s">
        <v>155</v>
      </c>
      <c r="I445" t="s">
        <v>444</v>
      </c>
      <c r="J445" s="26"/>
      <c r="K445">
        <v>522</v>
      </c>
      <c r="L445" t="s">
        <v>74</v>
      </c>
      <c r="M445" t="s">
        <v>436</v>
      </c>
      <c r="N445" t="str">
        <f t="shared" si="17"/>
        <v>M</v>
      </c>
      <c r="O445">
        <f t="shared" si="18"/>
        <v>16.07</v>
      </c>
    </row>
    <row r="446" spans="1:15" x14ac:dyDescent="0.25">
      <c r="A446" s="26">
        <v>11</v>
      </c>
      <c r="B446" t="s">
        <v>107</v>
      </c>
      <c r="C446">
        <v>4</v>
      </c>
      <c r="D446" t="s">
        <v>75</v>
      </c>
      <c r="E446" t="s">
        <v>22</v>
      </c>
      <c r="G446">
        <v>1602</v>
      </c>
      <c r="H446" t="s">
        <v>145</v>
      </c>
      <c r="I446" t="s">
        <v>32</v>
      </c>
      <c r="J446" s="26"/>
      <c r="K446">
        <v>0</v>
      </c>
      <c r="L446" t="s">
        <v>74</v>
      </c>
      <c r="M446" t="s">
        <v>436</v>
      </c>
      <c r="N446" t="str">
        <f t="shared" si="17"/>
        <v>M</v>
      </c>
      <c r="O446">
        <f t="shared" si="18"/>
        <v>0</v>
      </c>
    </row>
    <row r="447" spans="1:15" x14ac:dyDescent="0.25">
      <c r="A447" s="26">
        <v>11</v>
      </c>
      <c r="B447" t="s">
        <v>107</v>
      </c>
      <c r="C447">
        <v>4</v>
      </c>
      <c r="D447" t="s">
        <v>75</v>
      </c>
      <c r="E447" t="s">
        <v>22</v>
      </c>
      <c r="G447">
        <v>3149</v>
      </c>
      <c r="H447" t="s">
        <v>143</v>
      </c>
      <c r="I447" t="s">
        <v>445</v>
      </c>
      <c r="J447" s="26"/>
      <c r="K447">
        <v>368</v>
      </c>
      <c r="L447" t="s">
        <v>74</v>
      </c>
      <c r="M447" t="s">
        <v>436</v>
      </c>
      <c r="N447" t="str">
        <f t="shared" si="17"/>
        <v>M</v>
      </c>
      <c r="O447">
        <f t="shared" si="18"/>
        <v>8.83</v>
      </c>
    </row>
    <row r="448" spans="1:15" x14ac:dyDescent="0.25">
      <c r="A448" s="26">
        <v>11</v>
      </c>
      <c r="B448" t="s">
        <v>107</v>
      </c>
      <c r="C448">
        <v>4</v>
      </c>
      <c r="D448" t="s">
        <v>75</v>
      </c>
      <c r="E448" t="s">
        <v>22</v>
      </c>
      <c r="G448">
        <v>3149</v>
      </c>
      <c r="H448" t="s">
        <v>143</v>
      </c>
      <c r="I448" t="s">
        <v>32</v>
      </c>
      <c r="J448" s="26"/>
      <c r="K448">
        <v>0</v>
      </c>
      <c r="L448" t="s">
        <v>74</v>
      </c>
      <c r="M448" t="s">
        <v>436</v>
      </c>
      <c r="N448" t="str">
        <f t="shared" si="17"/>
        <v>M</v>
      </c>
      <c r="O448">
        <f t="shared" si="18"/>
        <v>0</v>
      </c>
    </row>
    <row r="449" spans="1:15" x14ac:dyDescent="0.25">
      <c r="A449" s="26">
        <v>11</v>
      </c>
      <c r="B449" t="s">
        <v>107</v>
      </c>
      <c r="C449">
        <v>4</v>
      </c>
      <c r="D449" t="s">
        <v>75</v>
      </c>
      <c r="E449" t="s">
        <v>27</v>
      </c>
      <c r="G449">
        <v>1602</v>
      </c>
      <c r="H449" t="s">
        <v>145</v>
      </c>
      <c r="I449" t="s">
        <v>446</v>
      </c>
      <c r="J449" s="26"/>
      <c r="K449">
        <v>190</v>
      </c>
      <c r="M449" t="s">
        <v>436</v>
      </c>
      <c r="N449" t="str">
        <f t="shared" si="17"/>
        <v>M</v>
      </c>
      <c r="O449">
        <f t="shared" si="18"/>
        <v>9.34</v>
      </c>
    </row>
    <row r="450" spans="1:15" x14ac:dyDescent="0.25">
      <c r="A450" s="26">
        <v>11</v>
      </c>
      <c r="B450" t="s">
        <v>107</v>
      </c>
      <c r="C450">
        <v>4</v>
      </c>
      <c r="D450" t="s">
        <v>69</v>
      </c>
      <c r="E450" t="s">
        <v>13</v>
      </c>
      <c r="F450">
        <v>800</v>
      </c>
      <c r="G450">
        <v>1731</v>
      </c>
      <c r="H450" t="s">
        <v>132</v>
      </c>
      <c r="I450" t="s">
        <v>447</v>
      </c>
      <c r="J450" s="26"/>
      <c r="K450">
        <v>214</v>
      </c>
      <c r="M450" t="s">
        <v>436</v>
      </c>
      <c r="N450" t="str">
        <f t="shared" si="17"/>
        <v>M</v>
      </c>
      <c r="O450">
        <f t="shared" si="18"/>
        <v>1.741898148148148E-3</v>
      </c>
    </row>
    <row r="451" spans="1:15" x14ac:dyDescent="0.25">
      <c r="A451" s="26">
        <v>11</v>
      </c>
      <c r="B451" t="s">
        <v>107</v>
      </c>
      <c r="C451">
        <v>4</v>
      </c>
      <c r="D451" t="s">
        <v>69</v>
      </c>
      <c r="E451" t="s">
        <v>13</v>
      </c>
      <c r="F451">
        <v>3000</v>
      </c>
      <c r="G451">
        <v>1731</v>
      </c>
      <c r="H451" t="s">
        <v>132</v>
      </c>
      <c r="I451" t="s">
        <v>32</v>
      </c>
      <c r="J451" s="26"/>
      <c r="K451">
        <v>0</v>
      </c>
      <c r="M451" t="s">
        <v>436</v>
      </c>
      <c r="N451" t="str">
        <f t="shared" si="17"/>
        <v>M</v>
      </c>
      <c r="O451">
        <f t="shared" si="18"/>
        <v>0</v>
      </c>
    </row>
    <row r="452" spans="1:15" x14ac:dyDescent="0.25">
      <c r="A452" s="26">
        <v>11</v>
      </c>
      <c r="B452" t="s">
        <v>107</v>
      </c>
      <c r="C452">
        <v>4</v>
      </c>
      <c r="D452" t="s">
        <v>70</v>
      </c>
      <c r="E452" t="s">
        <v>13</v>
      </c>
      <c r="F452">
        <v>400</v>
      </c>
      <c r="G452">
        <v>1230</v>
      </c>
      <c r="H452" t="s">
        <v>136</v>
      </c>
      <c r="I452">
        <v>62.13</v>
      </c>
      <c r="J452" s="26"/>
      <c r="K452">
        <v>370</v>
      </c>
      <c r="M452" t="s">
        <v>432</v>
      </c>
      <c r="N452" t="str">
        <f t="shared" si="17"/>
        <v>M</v>
      </c>
      <c r="O452">
        <f t="shared" si="18"/>
        <v>62.13</v>
      </c>
    </row>
    <row r="453" spans="1:15" x14ac:dyDescent="0.25">
      <c r="A453" s="26">
        <v>11</v>
      </c>
      <c r="B453" t="s">
        <v>107</v>
      </c>
      <c r="C453">
        <v>4</v>
      </c>
      <c r="D453" t="s">
        <v>70</v>
      </c>
      <c r="E453" t="s">
        <v>13</v>
      </c>
      <c r="F453">
        <v>400</v>
      </c>
      <c r="G453">
        <v>4517</v>
      </c>
      <c r="H453" t="s">
        <v>355</v>
      </c>
      <c r="I453">
        <v>57.49</v>
      </c>
      <c r="J453" s="26"/>
      <c r="K453">
        <v>457</v>
      </c>
      <c r="M453" t="s">
        <v>432</v>
      </c>
      <c r="N453" t="str">
        <f t="shared" si="17"/>
        <v>M</v>
      </c>
      <c r="O453">
        <f t="shared" si="18"/>
        <v>57.49</v>
      </c>
    </row>
    <row r="454" spans="1:15" x14ac:dyDescent="0.25">
      <c r="A454" s="26">
        <v>11</v>
      </c>
      <c r="B454" t="s">
        <v>107</v>
      </c>
      <c r="C454">
        <v>4</v>
      </c>
      <c r="D454" t="s">
        <v>70</v>
      </c>
      <c r="E454" t="s">
        <v>13</v>
      </c>
      <c r="F454">
        <v>800</v>
      </c>
      <c r="G454">
        <v>1729</v>
      </c>
      <c r="H454" t="s">
        <v>135</v>
      </c>
      <c r="I454" t="s">
        <v>448</v>
      </c>
      <c r="J454" s="26"/>
      <c r="K454">
        <v>439</v>
      </c>
      <c r="M454" t="s">
        <v>436</v>
      </c>
      <c r="N454" t="str">
        <f t="shared" si="17"/>
        <v>M</v>
      </c>
      <c r="O454">
        <f t="shared" si="18"/>
        <v>1.5486111111111111E-3</v>
      </c>
    </row>
    <row r="455" spans="1:15" x14ac:dyDescent="0.25">
      <c r="A455" s="26">
        <v>11</v>
      </c>
      <c r="B455" t="s">
        <v>107</v>
      </c>
      <c r="C455">
        <v>4</v>
      </c>
      <c r="D455" t="s">
        <v>70</v>
      </c>
      <c r="E455" t="s">
        <v>13</v>
      </c>
      <c r="F455">
        <v>1500</v>
      </c>
      <c r="G455">
        <v>1230</v>
      </c>
      <c r="H455" t="s">
        <v>136</v>
      </c>
      <c r="I455" t="s">
        <v>449</v>
      </c>
      <c r="J455" s="26"/>
      <c r="K455">
        <v>512</v>
      </c>
      <c r="M455" t="s">
        <v>432</v>
      </c>
      <c r="N455" t="str">
        <f t="shared" si="17"/>
        <v>M</v>
      </c>
      <c r="O455">
        <f t="shared" si="18"/>
        <v>3.0960648148148149E-3</v>
      </c>
    </row>
    <row r="456" spans="1:15" x14ac:dyDescent="0.25">
      <c r="A456" s="26">
        <v>11</v>
      </c>
      <c r="B456" t="s">
        <v>107</v>
      </c>
      <c r="C456">
        <v>4</v>
      </c>
      <c r="D456" t="s">
        <v>70</v>
      </c>
      <c r="E456" t="s">
        <v>13</v>
      </c>
      <c r="F456">
        <v>3000</v>
      </c>
      <c r="G456">
        <v>1516</v>
      </c>
      <c r="H456" t="s">
        <v>140</v>
      </c>
      <c r="I456" t="s">
        <v>32</v>
      </c>
      <c r="J456" s="26"/>
      <c r="K456">
        <v>0</v>
      </c>
      <c r="M456" t="s">
        <v>436</v>
      </c>
      <c r="N456" t="str">
        <f t="shared" si="17"/>
        <v>M</v>
      </c>
      <c r="O456">
        <f t="shared" si="18"/>
        <v>0</v>
      </c>
    </row>
    <row r="457" spans="1:15" x14ac:dyDescent="0.25">
      <c r="A457" s="26">
        <v>11</v>
      </c>
      <c r="B457" t="s">
        <v>107</v>
      </c>
      <c r="C457">
        <v>4</v>
      </c>
      <c r="D457" t="s">
        <v>70</v>
      </c>
      <c r="E457" t="s">
        <v>13</v>
      </c>
      <c r="F457">
        <v>3000</v>
      </c>
      <c r="G457">
        <v>1729</v>
      </c>
      <c r="H457" t="s">
        <v>135</v>
      </c>
      <c r="I457" t="s">
        <v>32</v>
      </c>
      <c r="J457" s="26"/>
      <c r="K457">
        <v>0</v>
      </c>
      <c r="M457" t="s">
        <v>436</v>
      </c>
      <c r="N457" t="str">
        <f t="shared" si="17"/>
        <v>M</v>
      </c>
      <c r="O457">
        <f t="shared" si="18"/>
        <v>0</v>
      </c>
    </row>
    <row r="458" spans="1:15" x14ac:dyDescent="0.25">
      <c r="A458" s="26">
        <v>11</v>
      </c>
      <c r="B458" t="s">
        <v>107</v>
      </c>
      <c r="C458">
        <v>4</v>
      </c>
      <c r="D458" t="s">
        <v>70</v>
      </c>
      <c r="E458" t="s">
        <v>19</v>
      </c>
      <c r="G458">
        <v>91</v>
      </c>
      <c r="H458" t="s">
        <v>350</v>
      </c>
      <c r="I458" t="s">
        <v>450</v>
      </c>
      <c r="J458" s="26"/>
      <c r="K458">
        <v>333</v>
      </c>
      <c r="L458" t="s">
        <v>349</v>
      </c>
      <c r="M458" t="s">
        <v>432</v>
      </c>
      <c r="N458" t="str">
        <f t="shared" si="17"/>
        <v>M</v>
      </c>
      <c r="O458">
        <f t="shared" si="18"/>
        <v>15.74</v>
      </c>
    </row>
    <row r="459" spans="1:15" x14ac:dyDescent="0.25">
      <c r="A459" s="26">
        <v>11</v>
      </c>
      <c r="B459" t="s">
        <v>107</v>
      </c>
      <c r="C459">
        <v>4</v>
      </c>
      <c r="D459" t="s">
        <v>70</v>
      </c>
      <c r="E459" t="s">
        <v>19</v>
      </c>
      <c r="G459">
        <v>4507</v>
      </c>
      <c r="H459" t="s">
        <v>451</v>
      </c>
      <c r="I459" t="s">
        <v>452</v>
      </c>
      <c r="J459" s="26"/>
      <c r="K459">
        <v>358</v>
      </c>
      <c r="L459" t="s">
        <v>20</v>
      </c>
      <c r="M459" t="s">
        <v>432</v>
      </c>
      <c r="N459" t="str">
        <f t="shared" si="17"/>
        <v>M</v>
      </c>
      <c r="O459">
        <f t="shared" si="18"/>
        <v>22.03</v>
      </c>
    </row>
    <row r="460" spans="1:15" x14ac:dyDescent="0.25">
      <c r="A460" s="26">
        <v>11</v>
      </c>
      <c r="B460" t="s">
        <v>107</v>
      </c>
      <c r="C460">
        <v>4</v>
      </c>
      <c r="D460" t="s">
        <v>70</v>
      </c>
      <c r="E460" t="s">
        <v>18</v>
      </c>
      <c r="G460">
        <v>91</v>
      </c>
      <c r="H460" t="s">
        <v>350</v>
      </c>
      <c r="I460" t="s">
        <v>453</v>
      </c>
      <c r="J460" s="26"/>
      <c r="K460">
        <v>418</v>
      </c>
      <c r="L460" t="s">
        <v>351</v>
      </c>
      <c r="M460" t="s">
        <v>432</v>
      </c>
      <c r="N460" t="str">
        <f t="shared" si="17"/>
        <v>M</v>
      </c>
      <c r="O460">
        <f t="shared" si="18"/>
        <v>12.99</v>
      </c>
    </row>
    <row r="461" spans="1:15" x14ac:dyDescent="0.25">
      <c r="A461" s="26">
        <v>11</v>
      </c>
      <c r="B461" t="s">
        <v>107</v>
      </c>
      <c r="C461">
        <v>4</v>
      </c>
      <c r="D461" t="s">
        <v>70</v>
      </c>
      <c r="E461" t="s">
        <v>18</v>
      </c>
      <c r="G461">
        <v>1463</v>
      </c>
      <c r="H461" t="s">
        <v>454</v>
      </c>
      <c r="I461" t="s">
        <v>455</v>
      </c>
      <c r="J461" s="26"/>
      <c r="K461">
        <v>216</v>
      </c>
      <c r="L461" t="s">
        <v>72</v>
      </c>
      <c r="M461" t="s">
        <v>432</v>
      </c>
      <c r="N461" t="str">
        <f t="shared" si="17"/>
        <v>M</v>
      </c>
      <c r="O461">
        <f t="shared" si="18"/>
        <v>18.489999999999998</v>
      </c>
    </row>
    <row r="462" spans="1:15" x14ac:dyDescent="0.25">
      <c r="A462" s="26">
        <v>11</v>
      </c>
      <c r="B462" t="s">
        <v>107</v>
      </c>
      <c r="C462">
        <v>4</v>
      </c>
      <c r="D462" t="s">
        <v>70</v>
      </c>
      <c r="E462" t="s">
        <v>18</v>
      </c>
      <c r="G462">
        <v>4507</v>
      </c>
      <c r="H462" t="s">
        <v>451</v>
      </c>
      <c r="I462" t="s">
        <v>456</v>
      </c>
      <c r="J462" s="26"/>
      <c r="K462">
        <v>252</v>
      </c>
      <c r="L462" t="s">
        <v>44</v>
      </c>
      <c r="M462" t="s">
        <v>432</v>
      </c>
      <c r="N462" t="str">
        <f t="shared" si="17"/>
        <v>M</v>
      </c>
      <c r="O462">
        <f t="shared" si="18"/>
        <v>15.25</v>
      </c>
    </row>
    <row r="463" spans="1:15" x14ac:dyDescent="0.25">
      <c r="A463" s="26">
        <v>11</v>
      </c>
      <c r="B463" t="s">
        <v>107</v>
      </c>
      <c r="C463">
        <v>4</v>
      </c>
      <c r="D463" t="s">
        <v>70</v>
      </c>
      <c r="E463" t="s">
        <v>17</v>
      </c>
      <c r="G463">
        <v>1463</v>
      </c>
      <c r="H463" t="s">
        <v>454</v>
      </c>
      <c r="I463" t="s">
        <v>457</v>
      </c>
      <c r="J463" s="26"/>
      <c r="K463">
        <v>172</v>
      </c>
      <c r="M463" t="s">
        <v>432</v>
      </c>
      <c r="N463" t="str">
        <f t="shared" si="17"/>
        <v>M</v>
      </c>
      <c r="O463">
        <f t="shared" si="18"/>
        <v>3.37</v>
      </c>
    </row>
    <row r="464" spans="1:15" x14ac:dyDescent="0.25">
      <c r="A464" s="26">
        <v>11</v>
      </c>
      <c r="B464" t="s">
        <v>107</v>
      </c>
      <c r="C464">
        <v>4</v>
      </c>
      <c r="D464" t="s">
        <v>70</v>
      </c>
      <c r="E464" t="s">
        <v>22</v>
      </c>
      <c r="G464">
        <v>1516</v>
      </c>
      <c r="H464" t="s">
        <v>140</v>
      </c>
      <c r="I464" t="s">
        <v>458</v>
      </c>
      <c r="J464" s="26"/>
      <c r="K464">
        <v>204</v>
      </c>
      <c r="L464" t="s">
        <v>67</v>
      </c>
      <c r="M464" t="s">
        <v>436</v>
      </c>
      <c r="N464" t="str">
        <f t="shared" si="17"/>
        <v>M</v>
      </c>
      <c r="O464">
        <f t="shared" si="18"/>
        <v>5.81</v>
      </c>
    </row>
    <row r="465" spans="1:15" x14ac:dyDescent="0.25">
      <c r="A465" s="26">
        <v>12</v>
      </c>
      <c r="B465" t="s">
        <v>107</v>
      </c>
      <c r="C465">
        <v>4</v>
      </c>
      <c r="D465" t="s">
        <v>50</v>
      </c>
      <c r="E465" t="s">
        <v>13</v>
      </c>
      <c r="F465">
        <v>200</v>
      </c>
      <c r="G465">
        <v>2541</v>
      </c>
      <c r="H465" t="s">
        <v>121</v>
      </c>
      <c r="I465">
        <v>34.24</v>
      </c>
      <c r="J465" s="26">
        <v>-0.2</v>
      </c>
      <c r="K465">
        <v>173</v>
      </c>
      <c r="M465" t="s">
        <v>460</v>
      </c>
      <c r="N465" t="str">
        <f t="shared" si="17"/>
        <v>F</v>
      </c>
      <c r="O465">
        <f t="shared" si="18"/>
        <v>34.24</v>
      </c>
    </row>
    <row r="466" spans="1:15" x14ac:dyDescent="0.25">
      <c r="A466" s="26">
        <v>12</v>
      </c>
      <c r="B466" t="s">
        <v>107</v>
      </c>
      <c r="C466">
        <v>4</v>
      </c>
      <c r="D466" t="s">
        <v>50</v>
      </c>
      <c r="E466" t="s">
        <v>13</v>
      </c>
      <c r="F466">
        <v>5000</v>
      </c>
      <c r="G466">
        <v>2071</v>
      </c>
      <c r="H466" t="s">
        <v>122</v>
      </c>
      <c r="I466" t="s">
        <v>461</v>
      </c>
      <c r="J466" s="26"/>
      <c r="K466">
        <v>306</v>
      </c>
      <c r="L466" t="s">
        <v>162</v>
      </c>
      <c r="M466" t="s">
        <v>460</v>
      </c>
      <c r="N466" t="str">
        <f t="shared" si="17"/>
        <v>F</v>
      </c>
      <c r="O466">
        <f t="shared" si="18"/>
        <v>1.4238425925925925E-2</v>
      </c>
    </row>
    <row r="467" spans="1:15" x14ac:dyDescent="0.25">
      <c r="A467" s="26">
        <v>12</v>
      </c>
      <c r="B467" t="s">
        <v>107</v>
      </c>
      <c r="C467">
        <v>4</v>
      </c>
      <c r="D467" t="s">
        <v>50</v>
      </c>
      <c r="E467" t="s">
        <v>31</v>
      </c>
      <c r="G467">
        <v>2541</v>
      </c>
      <c r="H467" t="s">
        <v>121</v>
      </c>
      <c r="I467" t="s">
        <v>32</v>
      </c>
      <c r="J467" s="26"/>
      <c r="K467">
        <v>0</v>
      </c>
      <c r="L467" t="s">
        <v>45</v>
      </c>
      <c r="M467" t="s">
        <v>460</v>
      </c>
      <c r="N467" t="str">
        <f t="shared" si="17"/>
        <v>F</v>
      </c>
      <c r="O467">
        <f t="shared" si="18"/>
        <v>0</v>
      </c>
    </row>
    <row r="468" spans="1:15" x14ac:dyDescent="0.25">
      <c r="A468" s="26">
        <v>12</v>
      </c>
      <c r="B468" t="s">
        <v>107</v>
      </c>
      <c r="C468">
        <v>4</v>
      </c>
      <c r="D468" t="s">
        <v>50</v>
      </c>
      <c r="E468" t="s">
        <v>22</v>
      </c>
      <c r="G468">
        <v>2541</v>
      </c>
      <c r="H468" t="s">
        <v>121</v>
      </c>
      <c r="I468" t="s">
        <v>32</v>
      </c>
      <c r="J468" s="26"/>
      <c r="K468">
        <v>0</v>
      </c>
      <c r="L468" t="s">
        <v>45</v>
      </c>
      <c r="M468" t="s">
        <v>460</v>
      </c>
      <c r="N468" t="str">
        <f t="shared" si="17"/>
        <v>F</v>
      </c>
      <c r="O468">
        <f t="shared" si="18"/>
        <v>0</v>
      </c>
    </row>
    <row r="469" spans="1:15" x14ac:dyDescent="0.25">
      <c r="A469" s="26">
        <v>12</v>
      </c>
      <c r="B469" t="s">
        <v>107</v>
      </c>
      <c r="C469">
        <v>4</v>
      </c>
      <c r="D469" t="s">
        <v>50</v>
      </c>
      <c r="E469" t="s">
        <v>27</v>
      </c>
      <c r="G469">
        <v>2541</v>
      </c>
      <c r="H469" t="s">
        <v>121</v>
      </c>
      <c r="I469" t="s">
        <v>462</v>
      </c>
      <c r="J469" s="26"/>
      <c r="K469">
        <v>142</v>
      </c>
      <c r="M469" t="s">
        <v>460</v>
      </c>
      <c r="N469" t="str">
        <f t="shared" si="17"/>
        <v>F</v>
      </c>
      <c r="O469">
        <f t="shared" si="18"/>
        <v>6.83</v>
      </c>
    </row>
    <row r="470" spans="1:15" x14ac:dyDescent="0.25">
      <c r="A470" s="26">
        <v>12</v>
      </c>
      <c r="B470" t="s">
        <v>107</v>
      </c>
      <c r="C470">
        <v>4</v>
      </c>
      <c r="D470" t="s">
        <v>46</v>
      </c>
      <c r="E470" t="s">
        <v>13</v>
      </c>
      <c r="F470">
        <v>200</v>
      </c>
      <c r="G470">
        <v>3135</v>
      </c>
      <c r="H470" t="s">
        <v>108</v>
      </c>
      <c r="I470">
        <v>34.42</v>
      </c>
      <c r="J470" s="26">
        <v>-1.4</v>
      </c>
      <c r="K470">
        <v>432</v>
      </c>
      <c r="M470" t="s">
        <v>460</v>
      </c>
      <c r="N470" t="str">
        <f t="shared" si="17"/>
        <v>F</v>
      </c>
      <c r="O470">
        <f t="shared" si="18"/>
        <v>34.42</v>
      </c>
    </row>
    <row r="471" spans="1:15" x14ac:dyDescent="0.25">
      <c r="A471" s="26">
        <v>12</v>
      </c>
      <c r="B471" t="s">
        <v>107</v>
      </c>
      <c r="C471">
        <v>4</v>
      </c>
      <c r="D471" t="s">
        <v>46</v>
      </c>
      <c r="E471" t="s">
        <v>31</v>
      </c>
      <c r="G471">
        <v>3135</v>
      </c>
      <c r="H471" t="s">
        <v>108</v>
      </c>
      <c r="I471" t="s">
        <v>463</v>
      </c>
      <c r="J471" s="26"/>
      <c r="K471">
        <v>464</v>
      </c>
      <c r="L471" t="s">
        <v>23</v>
      </c>
      <c r="M471" t="s">
        <v>460</v>
      </c>
      <c r="N471" t="str">
        <f t="shared" si="17"/>
        <v>F</v>
      </c>
      <c r="O471">
        <f t="shared" si="18"/>
        <v>29.37</v>
      </c>
    </row>
    <row r="472" spans="1:15" x14ac:dyDescent="0.25">
      <c r="A472" s="26">
        <v>12</v>
      </c>
      <c r="B472" t="s">
        <v>107</v>
      </c>
      <c r="C472">
        <v>4</v>
      </c>
      <c r="D472" t="s">
        <v>46</v>
      </c>
      <c r="E472" t="s">
        <v>31</v>
      </c>
      <c r="G472">
        <v>3136</v>
      </c>
      <c r="H472" t="s">
        <v>109</v>
      </c>
      <c r="I472" t="s">
        <v>253</v>
      </c>
      <c r="J472" s="26"/>
      <c r="K472">
        <v>514</v>
      </c>
      <c r="L472" t="s">
        <v>23</v>
      </c>
      <c r="M472" t="s">
        <v>460</v>
      </c>
      <c r="N472" t="str">
        <f t="shared" si="17"/>
        <v>F</v>
      </c>
      <c r="O472">
        <f t="shared" si="18"/>
        <v>40.29</v>
      </c>
    </row>
    <row r="473" spans="1:15" x14ac:dyDescent="0.25">
      <c r="A473" s="26">
        <v>12</v>
      </c>
      <c r="B473" t="s">
        <v>107</v>
      </c>
      <c r="C473">
        <v>4</v>
      </c>
      <c r="D473" t="s">
        <v>46</v>
      </c>
      <c r="E473" t="s">
        <v>28</v>
      </c>
      <c r="G473">
        <v>3135</v>
      </c>
      <c r="H473" t="s">
        <v>108</v>
      </c>
      <c r="I473" t="s">
        <v>29</v>
      </c>
      <c r="J473" s="26"/>
      <c r="K473">
        <v>372</v>
      </c>
      <c r="M473" t="s">
        <v>460</v>
      </c>
      <c r="N473" t="str">
        <f t="shared" si="17"/>
        <v>F</v>
      </c>
      <c r="O473">
        <f t="shared" si="18"/>
        <v>1.1000000000000001</v>
      </c>
    </row>
    <row r="474" spans="1:15" x14ac:dyDescent="0.25">
      <c r="A474" s="26">
        <v>12</v>
      </c>
      <c r="B474" t="s">
        <v>107</v>
      </c>
      <c r="C474">
        <v>4</v>
      </c>
      <c r="D474" t="s">
        <v>46</v>
      </c>
      <c r="E474" t="s">
        <v>28</v>
      </c>
      <c r="G474">
        <v>3136</v>
      </c>
      <c r="H474" t="s">
        <v>109</v>
      </c>
      <c r="I474" t="s">
        <v>29</v>
      </c>
      <c r="J474" s="26"/>
      <c r="K474">
        <v>308</v>
      </c>
      <c r="M474" t="s">
        <v>460</v>
      </c>
      <c r="N474" t="str">
        <f t="shared" si="17"/>
        <v>F</v>
      </c>
      <c r="O474">
        <f t="shared" si="18"/>
        <v>1.1000000000000001</v>
      </c>
    </row>
    <row r="475" spans="1:15" x14ac:dyDescent="0.25">
      <c r="A475" s="26">
        <v>12</v>
      </c>
      <c r="B475" t="s">
        <v>107</v>
      </c>
      <c r="C475">
        <v>4</v>
      </c>
      <c r="D475" t="s">
        <v>46</v>
      </c>
      <c r="E475" t="s">
        <v>33</v>
      </c>
      <c r="G475">
        <v>3136</v>
      </c>
      <c r="H475" t="s">
        <v>109</v>
      </c>
      <c r="I475" t="s">
        <v>464</v>
      </c>
      <c r="J475" s="26"/>
      <c r="K475">
        <v>475</v>
      </c>
      <c r="M475" t="s">
        <v>460</v>
      </c>
      <c r="N475" t="str">
        <f t="shared" si="17"/>
        <v>F</v>
      </c>
      <c r="O475">
        <f t="shared" si="18"/>
        <v>2.65</v>
      </c>
    </row>
    <row r="476" spans="1:15" x14ac:dyDescent="0.25">
      <c r="A476" s="26">
        <v>12</v>
      </c>
      <c r="B476" t="s">
        <v>107</v>
      </c>
      <c r="C476">
        <v>4</v>
      </c>
      <c r="D476" t="s">
        <v>46</v>
      </c>
      <c r="E476" t="s">
        <v>22</v>
      </c>
      <c r="G476">
        <v>3135</v>
      </c>
      <c r="H476" t="s">
        <v>108</v>
      </c>
      <c r="I476" t="s">
        <v>465</v>
      </c>
      <c r="J476" s="26"/>
      <c r="K476">
        <v>470</v>
      </c>
      <c r="L476" t="s">
        <v>23</v>
      </c>
      <c r="M476" t="s">
        <v>460</v>
      </c>
      <c r="N476" t="str">
        <f t="shared" si="17"/>
        <v>F</v>
      </c>
      <c r="O476">
        <f t="shared" si="18"/>
        <v>7.57</v>
      </c>
    </row>
    <row r="477" spans="1:15" x14ac:dyDescent="0.25">
      <c r="A477" s="26">
        <v>12</v>
      </c>
      <c r="B477" t="s">
        <v>107</v>
      </c>
      <c r="C477">
        <v>4</v>
      </c>
      <c r="D477" t="s">
        <v>46</v>
      </c>
      <c r="E477" t="s">
        <v>22</v>
      </c>
      <c r="G477">
        <v>3136</v>
      </c>
      <c r="H477" t="s">
        <v>109</v>
      </c>
      <c r="I477" t="s">
        <v>32</v>
      </c>
      <c r="J477" s="26"/>
      <c r="K477">
        <v>0</v>
      </c>
      <c r="L477" t="s">
        <v>23</v>
      </c>
      <c r="M477" t="s">
        <v>460</v>
      </c>
      <c r="N477" t="str">
        <f t="shared" si="17"/>
        <v>F</v>
      </c>
      <c r="O477">
        <f t="shared" si="18"/>
        <v>0</v>
      </c>
    </row>
    <row r="478" spans="1:15" x14ac:dyDescent="0.25">
      <c r="A478" s="26">
        <v>12</v>
      </c>
      <c r="B478" t="s">
        <v>107</v>
      </c>
      <c r="C478">
        <v>4</v>
      </c>
      <c r="D478" t="s">
        <v>46</v>
      </c>
      <c r="E478" t="s">
        <v>27</v>
      </c>
      <c r="G478">
        <v>3135</v>
      </c>
      <c r="H478" t="s">
        <v>108</v>
      </c>
      <c r="I478" t="s">
        <v>466</v>
      </c>
      <c r="J478" s="26"/>
      <c r="K478">
        <v>0</v>
      </c>
      <c r="M478" t="s">
        <v>460</v>
      </c>
      <c r="N478" t="str">
        <f t="shared" si="17"/>
        <v>F</v>
      </c>
      <c r="O478">
        <f t="shared" si="18"/>
        <v>6.9</v>
      </c>
    </row>
    <row r="479" spans="1:15" x14ac:dyDescent="0.25">
      <c r="A479" s="26">
        <v>12</v>
      </c>
      <c r="B479" t="s">
        <v>107</v>
      </c>
      <c r="C479">
        <v>4</v>
      </c>
      <c r="D479" t="s">
        <v>46</v>
      </c>
      <c r="E479" t="s">
        <v>27</v>
      </c>
      <c r="G479">
        <v>3136</v>
      </c>
      <c r="H479" t="s">
        <v>109</v>
      </c>
      <c r="I479" t="s">
        <v>467</v>
      </c>
      <c r="J479" s="26"/>
      <c r="K479">
        <v>303</v>
      </c>
      <c r="M479" t="s">
        <v>460</v>
      </c>
      <c r="N479" t="str">
        <f t="shared" si="17"/>
        <v>F</v>
      </c>
      <c r="O479">
        <f t="shared" si="18"/>
        <v>7.4</v>
      </c>
    </row>
    <row r="480" spans="1:15" x14ac:dyDescent="0.25">
      <c r="A480" s="26">
        <v>12</v>
      </c>
      <c r="B480" t="s">
        <v>107</v>
      </c>
      <c r="C480">
        <v>4</v>
      </c>
      <c r="D480" t="s">
        <v>75</v>
      </c>
      <c r="E480" t="s">
        <v>13</v>
      </c>
      <c r="F480">
        <v>200</v>
      </c>
      <c r="G480">
        <v>1602</v>
      </c>
      <c r="H480" t="s">
        <v>145</v>
      </c>
      <c r="I480">
        <v>25.24</v>
      </c>
      <c r="J480" s="26">
        <v>-1.3</v>
      </c>
      <c r="K480">
        <v>290</v>
      </c>
      <c r="M480" t="s">
        <v>460</v>
      </c>
      <c r="N480" t="str">
        <f t="shared" si="17"/>
        <v>M</v>
      </c>
      <c r="O480">
        <f t="shared" si="18"/>
        <v>25.24</v>
      </c>
    </row>
    <row r="481" spans="1:15" x14ac:dyDescent="0.25">
      <c r="A481" s="26">
        <v>12</v>
      </c>
      <c r="B481" t="s">
        <v>107</v>
      </c>
      <c r="C481">
        <v>4</v>
      </c>
      <c r="D481" t="s">
        <v>75</v>
      </c>
      <c r="E481" t="s">
        <v>13</v>
      </c>
      <c r="F481">
        <v>800</v>
      </c>
      <c r="G481">
        <v>1602</v>
      </c>
      <c r="H481" t="s">
        <v>145</v>
      </c>
      <c r="I481" t="s">
        <v>468</v>
      </c>
      <c r="J481" s="26"/>
      <c r="K481">
        <v>356</v>
      </c>
      <c r="M481" t="s">
        <v>460</v>
      </c>
      <c r="N481" t="str">
        <f t="shared" si="17"/>
        <v>M</v>
      </c>
      <c r="O481">
        <f t="shared" si="18"/>
        <v>1.5023148148148148E-3</v>
      </c>
    </row>
    <row r="482" spans="1:15" x14ac:dyDescent="0.25">
      <c r="A482" s="26">
        <v>12</v>
      </c>
      <c r="B482" t="s">
        <v>107</v>
      </c>
      <c r="C482">
        <v>4</v>
      </c>
      <c r="D482" t="s">
        <v>75</v>
      </c>
      <c r="E482" t="s">
        <v>13</v>
      </c>
      <c r="F482">
        <v>5000</v>
      </c>
      <c r="G482">
        <v>1253</v>
      </c>
      <c r="H482" t="s">
        <v>150</v>
      </c>
      <c r="I482" t="s">
        <v>469</v>
      </c>
      <c r="J482" s="26"/>
      <c r="K482">
        <v>235</v>
      </c>
      <c r="L482" t="s">
        <v>162</v>
      </c>
      <c r="M482" t="s">
        <v>460</v>
      </c>
      <c r="N482" t="str">
        <f t="shared" si="17"/>
        <v>M</v>
      </c>
      <c r="O482">
        <f t="shared" si="18"/>
        <v>1.3278935185185185E-2</v>
      </c>
    </row>
    <row r="483" spans="1:15" x14ac:dyDescent="0.25">
      <c r="A483" s="26">
        <v>12</v>
      </c>
      <c r="B483" t="s">
        <v>107</v>
      </c>
      <c r="C483">
        <v>4</v>
      </c>
      <c r="D483" t="s">
        <v>75</v>
      </c>
      <c r="E483" t="s">
        <v>13</v>
      </c>
      <c r="F483">
        <v>5000</v>
      </c>
      <c r="G483">
        <v>2085</v>
      </c>
      <c r="H483" t="s">
        <v>144</v>
      </c>
      <c r="I483" t="s">
        <v>470</v>
      </c>
      <c r="J483" s="26"/>
      <c r="K483">
        <v>193</v>
      </c>
      <c r="L483" t="s">
        <v>162</v>
      </c>
      <c r="M483" t="s">
        <v>460</v>
      </c>
      <c r="N483" t="str">
        <f t="shared" si="17"/>
        <v>M</v>
      </c>
      <c r="O483">
        <f t="shared" si="18"/>
        <v>1.4167824074074074E-2</v>
      </c>
    </row>
    <row r="484" spans="1:15" x14ac:dyDescent="0.25">
      <c r="A484" s="26">
        <v>12</v>
      </c>
      <c r="B484" t="s">
        <v>107</v>
      </c>
      <c r="C484">
        <v>4</v>
      </c>
      <c r="D484" t="s">
        <v>75</v>
      </c>
      <c r="E484" t="s">
        <v>31</v>
      </c>
      <c r="G484">
        <v>1253</v>
      </c>
      <c r="H484" t="s">
        <v>150</v>
      </c>
      <c r="I484" t="s">
        <v>471</v>
      </c>
      <c r="J484" s="26"/>
      <c r="K484">
        <v>137</v>
      </c>
      <c r="L484" t="s">
        <v>74</v>
      </c>
      <c r="M484" t="s">
        <v>460</v>
      </c>
      <c r="N484" t="str">
        <f t="shared" si="17"/>
        <v>M</v>
      </c>
      <c r="O484">
        <f t="shared" si="18"/>
        <v>12.82</v>
      </c>
    </row>
    <row r="485" spans="1:15" x14ac:dyDescent="0.25">
      <c r="A485" s="26">
        <v>12</v>
      </c>
      <c r="B485" t="s">
        <v>107</v>
      </c>
      <c r="C485">
        <v>4</v>
      </c>
      <c r="D485" t="s">
        <v>75</v>
      </c>
      <c r="E485" t="s">
        <v>31</v>
      </c>
      <c r="G485">
        <v>1385</v>
      </c>
      <c r="H485" t="s">
        <v>155</v>
      </c>
      <c r="I485" t="s">
        <v>472</v>
      </c>
      <c r="J485" s="26"/>
      <c r="K485">
        <v>446</v>
      </c>
      <c r="L485" t="s">
        <v>74</v>
      </c>
      <c r="M485" t="s">
        <v>460</v>
      </c>
      <c r="N485" t="str">
        <f t="shared" si="17"/>
        <v>M</v>
      </c>
      <c r="O485">
        <f t="shared" si="18"/>
        <v>39.99</v>
      </c>
    </row>
    <row r="486" spans="1:15" x14ac:dyDescent="0.25">
      <c r="A486" s="26">
        <v>12</v>
      </c>
      <c r="B486" t="s">
        <v>107</v>
      </c>
      <c r="C486">
        <v>4</v>
      </c>
      <c r="D486" t="s">
        <v>75</v>
      </c>
      <c r="E486" t="s">
        <v>22</v>
      </c>
      <c r="G486">
        <v>1385</v>
      </c>
      <c r="H486" t="s">
        <v>155</v>
      </c>
      <c r="I486" t="s">
        <v>473</v>
      </c>
      <c r="J486" s="26"/>
      <c r="K486">
        <v>521</v>
      </c>
      <c r="L486" t="s">
        <v>74</v>
      </c>
      <c r="M486" t="s">
        <v>460</v>
      </c>
      <c r="N486" t="str">
        <f t="shared" ref="N486:N500" si="19">LEFT(D486,1)</f>
        <v>M</v>
      </c>
      <c r="O486">
        <f t="shared" ref="O486:O500" si="20">IF(OR(I486="DNS",I486="NM"),0,IF(I486=N(I486),I486,LEFT(I486,LEN(I486)-1)))+0</f>
        <v>15.95</v>
      </c>
    </row>
    <row r="487" spans="1:15" x14ac:dyDescent="0.25">
      <c r="A487" s="26">
        <v>12</v>
      </c>
      <c r="B487" t="s">
        <v>107</v>
      </c>
      <c r="C487">
        <v>4</v>
      </c>
      <c r="D487" t="s">
        <v>75</v>
      </c>
      <c r="E487" t="s">
        <v>27</v>
      </c>
      <c r="G487">
        <v>1602</v>
      </c>
      <c r="H487" t="s">
        <v>145</v>
      </c>
      <c r="I487" t="s">
        <v>32</v>
      </c>
      <c r="J487" s="26"/>
      <c r="K487">
        <v>0</v>
      </c>
      <c r="M487" t="s">
        <v>460</v>
      </c>
      <c r="N487" t="str">
        <f t="shared" si="19"/>
        <v>M</v>
      </c>
      <c r="O487">
        <f t="shared" si="20"/>
        <v>0</v>
      </c>
    </row>
    <row r="488" spans="1:15" x14ac:dyDescent="0.25">
      <c r="A488" s="26">
        <v>12</v>
      </c>
      <c r="B488" t="s">
        <v>107</v>
      </c>
      <c r="C488">
        <v>4</v>
      </c>
      <c r="D488" t="s">
        <v>69</v>
      </c>
      <c r="E488" t="s">
        <v>13</v>
      </c>
      <c r="F488">
        <v>200</v>
      </c>
      <c r="G488">
        <v>1731</v>
      </c>
      <c r="H488" t="s">
        <v>132</v>
      </c>
      <c r="I488">
        <v>29.39</v>
      </c>
      <c r="J488" s="26">
        <v>-0.1</v>
      </c>
      <c r="K488">
        <v>182</v>
      </c>
      <c r="M488" t="s">
        <v>460</v>
      </c>
      <c r="N488" t="str">
        <f t="shared" si="19"/>
        <v>M</v>
      </c>
      <c r="O488">
        <f t="shared" si="20"/>
        <v>29.39</v>
      </c>
    </row>
    <row r="489" spans="1:15" x14ac:dyDescent="0.25">
      <c r="A489" s="26">
        <v>12</v>
      </c>
      <c r="B489" t="s">
        <v>107</v>
      </c>
      <c r="C489">
        <v>4</v>
      </c>
      <c r="D489" t="s">
        <v>69</v>
      </c>
      <c r="E489" t="s">
        <v>13</v>
      </c>
      <c r="F489">
        <v>5000</v>
      </c>
      <c r="G489">
        <v>1731</v>
      </c>
      <c r="H489" t="s">
        <v>132</v>
      </c>
      <c r="I489" t="s">
        <v>474</v>
      </c>
      <c r="J489" s="26"/>
      <c r="K489">
        <v>186</v>
      </c>
      <c r="L489" t="s">
        <v>162</v>
      </c>
      <c r="M489" t="s">
        <v>460</v>
      </c>
      <c r="N489" t="str">
        <f t="shared" si="19"/>
        <v>M</v>
      </c>
      <c r="O489">
        <f t="shared" si="20"/>
        <v>1.4873842592592591E-2</v>
      </c>
    </row>
    <row r="490" spans="1:15" x14ac:dyDescent="0.25">
      <c r="A490" s="26">
        <v>12</v>
      </c>
      <c r="B490" t="s">
        <v>107</v>
      </c>
      <c r="C490">
        <v>4</v>
      </c>
      <c r="D490" t="s">
        <v>56</v>
      </c>
      <c r="E490" t="s">
        <v>31</v>
      </c>
      <c r="G490">
        <v>4136</v>
      </c>
      <c r="H490" t="s">
        <v>178</v>
      </c>
      <c r="I490" t="s">
        <v>475</v>
      </c>
      <c r="J490" s="26"/>
      <c r="K490">
        <v>440</v>
      </c>
      <c r="L490" t="s">
        <v>45</v>
      </c>
      <c r="M490" t="s">
        <v>460</v>
      </c>
      <c r="N490" t="str">
        <f t="shared" si="19"/>
        <v>M</v>
      </c>
      <c r="O490">
        <f t="shared" si="20"/>
        <v>37.04</v>
      </c>
    </row>
    <row r="491" spans="1:15" x14ac:dyDescent="0.25">
      <c r="A491" s="26">
        <v>12</v>
      </c>
      <c r="B491" t="s">
        <v>107</v>
      </c>
      <c r="C491">
        <v>4</v>
      </c>
      <c r="D491" t="s">
        <v>54</v>
      </c>
      <c r="E491" t="s">
        <v>31</v>
      </c>
      <c r="G491">
        <v>3998</v>
      </c>
      <c r="H491" t="s">
        <v>476</v>
      </c>
      <c r="I491" t="s">
        <v>477</v>
      </c>
      <c r="J491" s="26"/>
      <c r="K491">
        <v>402</v>
      </c>
      <c r="L491" t="s">
        <v>45</v>
      </c>
      <c r="M491" t="s">
        <v>460</v>
      </c>
      <c r="N491" t="str">
        <f t="shared" si="19"/>
        <v>M</v>
      </c>
      <c r="O491">
        <f t="shared" si="20"/>
        <v>25.29</v>
      </c>
    </row>
    <row r="492" spans="1:15" x14ac:dyDescent="0.25">
      <c r="A492" s="26">
        <v>12</v>
      </c>
      <c r="B492" t="s">
        <v>107</v>
      </c>
      <c r="C492">
        <v>4</v>
      </c>
      <c r="D492" t="s">
        <v>54</v>
      </c>
      <c r="E492" t="s">
        <v>22</v>
      </c>
      <c r="G492">
        <v>3998</v>
      </c>
      <c r="H492" t="s">
        <v>476</v>
      </c>
      <c r="I492" t="s">
        <v>247</v>
      </c>
      <c r="J492" s="26"/>
      <c r="K492">
        <v>368</v>
      </c>
      <c r="L492" t="s">
        <v>45</v>
      </c>
      <c r="M492" t="s">
        <v>460</v>
      </c>
      <c r="N492" t="str">
        <f t="shared" si="19"/>
        <v>M</v>
      </c>
      <c r="O492">
        <f t="shared" si="20"/>
        <v>8.6300000000000008</v>
      </c>
    </row>
    <row r="493" spans="1:15" x14ac:dyDescent="0.25">
      <c r="A493" s="26">
        <v>12</v>
      </c>
      <c r="B493" t="s">
        <v>107</v>
      </c>
      <c r="C493">
        <v>4</v>
      </c>
      <c r="D493" t="s">
        <v>70</v>
      </c>
      <c r="E493" t="s">
        <v>13</v>
      </c>
      <c r="F493">
        <v>200</v>
      </c>
      <c r="G493">
        <v>1729</v>
      </c>
      <c r="H493" t="s">
        <v>135</v>
      </c>
      <c r="I493">
        <v>28.81</v>
      </c>
      <c r="J493" s="26">
        <v>-0.1</v>
      </c>
      <c r="K493">
        <v>267</v>
      </c>
      <c r="M493" t="s">
        <v>460</v>
      </c>
      <c r="N493" t="str">
        <f t="shared" si="19"/>
        <v>M</v>
      </c>
      <c r="O493">
        <f t="shared" si="20"/>
        <v>28.81</v>
      </c>
    </row>
    <row r="494" spans="1:15" x14ac:dyDescent="0.25">
      <c r="A494" s="26">
        <v>12</v>
      </c>
      <c r="B494" t="s">
        <v>107</v>
      </c>
      <c r="C494">
        <v>4</v>
      </c>
      <c r="D494" t="s">
        <v>70</v>
      </c>
      <c r="E494" t="s">
        <v>13</v>
      </c>
      <c r="F494">
        <v>800</v>
      </c>
      <c r="G494">
        <v>1230</v>
      </c>
      <c r="H494" t="s">
        <v>136</v>
      </c>
      <c r="I494" t="s">
        <v>478</v>
      </c>
      <c r="J494" s="26"/>
      <c r="K494">
        <v>488</v>
      </c>
      <c r="M494" t="s">
        <v>460</v>
      </c>
      <c r="N494" t="str">
        <f t="shared" si="19"/>
        <v>M</v>
      </c>
      <c r="O494">
        <f t="shared" si="20"/>
        <v>1.5416666666666669E-3</v>
      </c>
    </row>
    <row r="495" spans="1:15" x14ac:dyDescent="0.25">
      <c r="A495" s="26">
        <v>12</v>
      </c>
      <c r="B495" t="s">
        <v>107</v>
      </c>
      <c r="C495">
        <v>4</v>
      </c>
      <c r="D495" t="s">
        <v>70</v>
      </c>
      <c r="E495" t="s">
        <v>13</v>
      </c>
      <c r="F495">
        <v>800</v>
      </c>
      <c r="G495">
        <v>1727</v>
      </c>
      <c r="H495" t="s">
        <v>260</v>
      </c>
      <c r="I495" t="s">
        <v>479</v>
      </c>
      <c r="J495" s="26"/>
      <c r="K495">
        <v>503</v>
      </c>
      <c r="M495" t="s">
        <v>460</v>
      </c>
      <c r="N495" t="str">
        <f t="shared" si="19"/>
        <v>M</v>
      </c>
      <c r="O495">
        <f t="shared" si="20"/>
        <v>1.4525462962962964E-3</v>
      </c>
    </row>
    <row r="496" spans="1:15" x14ac:dyDescent="0.25">
      <c r="A496" s="26">
        <v>12</v>
      </c>
      <c r="B496" t="s">
        <v>107</v>
      </c>
      <c r="C496">
        <v>4</v>
      </c>
      <c r="D496" t="s">
        <v>70</v>
      </c>
      <c r="E496" t="s">
        <v>13</v>
      </c>
      <c r="F496">
        <v>800</v>
      </c>
      <c r="G496">
        <v>4517</v>
      </c>
      <c r="H496" t="s">
        <v>355</v>
      </c>
      <c r="I496" t="s">
        <v>480</v>
      </c>
      <c r="J496" s="26"/>
      <c r="K496">
        <v>533</v>
      </c>
      <c r="M496" t="s">
        <v>460</v>
      </c>
      <c r="N496" t="str">
        <f t="shared" si="19"/>
        <v>M</v>
      </c>
      <c r="O496">
        <f t="shared" si="20"/>
        <v>1.4618055555555556E-3</v>
      </c>
    </row>
    <row r="497" spans="1:15" x14ac:dyDescent="0.25">
      <c r="A497" s="26">
        <v>12</v>
      </c>
      <c r="B497" t="s">
        <v>107</v>
      </c>
      <c r="C497">
        <v>4</v>
      </c>
      <c r="D497" t="s">
        <v>70</v>
      </c>
      <c r="E497" t="s">
        <v>13</v>
      </c>
      <c r="F497">
        <v>5000</v>
      </c>
      <c r="G497">
        <v>1729</v>
      </c>
      <c r="H497" t="s">
        <v>135</v>
      </c>
      <c r="I497" t="s">
        <v>481</v>
      </c>
      <c r="J497" s="26"/>
      <c r="K497">
        <v>365</v>
      </c>
      <c r="L497" t="s">
        <v>162</v>
      </c>
      <c r="M497" t="s">
        <v>460</v>
      </c>
      <c r="N497" t="str">
        <f t="shared" si="19"/>
        <v>M</v>
      </c>
      <c r="O497">
        <f t="shared" si="20"/>
        <v>1.2866898148148148E-2</v>
      </c>
    </row>
    <row r="498" spans="1:15" x14ac:dyDescent="0.25">
      <c r="A498" s="26">
        <v>12</v>
      </c>
      <c r="B498" t="s">
        <v>107</v>
      </c>
      <c r="C498">
        <v>4</v>
      </c>
      <c r="D498" t="s">
        <v>70</v>
      </c>
      <c r="E498" t="s">
        <v>19</v>
      </c>
      <c r="G498">
        <v>1463</v>
      </c>
      <c r="H498" t="s">
        <v>454</v>
      </c>
      <c r="I498" t="s">
        <v>482</v>
      </c>
      <c r="J498" s="26"/>
      <c r="K498">
        <v>159</v>
      </c>
      <c r="L498" t="s">
        <v>73</v>
      </c>
      <c r="M498" t="s">
        <v>483</v>
      </c>
      <c r="N498" t="str">
        <f t="shared" si="19"/>
        <v>M</v>
      </c>
      <c r="O498">
        <f t="shared" si="20"/>
        <v>13.62</v>
      </c>
    </row>
    <row r="499" spans="1:15" x14ac:dyDescent="0.25">
      <c r="A499" s="26">
        <v>12</v>
      </c>
      <c r="B499" t="s">
        <v>107</v>
      </c>
      <c r="C499">
        <v>4</v>
      </c>
      <c r="D499" t="s">
        <v>70</v>
      </c>
      <c r="E499" t="s">
        <v>18</v>
      </c>
      <c r="G499">
        <v>91</v>
      </c>
      <c r="H499" t="s">
        <v>350</v>
      </c>
      <c r="I499" t="s">
        <v>484</v>
      </c>
      <c r="J499" s="26"/>
      <c r="K499">
        <v>383</v>
      </c>
      <c r="L499" t="s">
        <v>351</v>
      </c>
      <c r="M499" t="s">
        <v>483</v>
      </c>
      <c r="N499" t="str">
        <f t="shared" si="19"/>
        <v>M</v>
      </c>
      <c r="O499">
        <f t="shared" si="20"/>
        <v>11.49</v>
      </c>
    </row>
    <row r="500" spans="1:15" x14ac:dyDescent="0.25">
      <c r="A500" s="26">
        <v>12</v>
      </c>
      <c r="B500" t="s">
        <v>107</v>
      </c>
      <c r="C500">
        <v>4</v>
      </c>
      <c r="D500" t="s">
        <v>70</v>
      </c>
      <c r="E500" t="s">
        <v>18</v>
      </c>
      <c r="G500">
        <v>1463</v>
      </c>
      <c r="H500" t="s">
        <v>454</v>
      </c>
      <c r="I500" t="s">
        <v>485</v>
      </c>
      <c r="J500" s="26"/>
      <c r="K500">
        <v>299</v>
      </c>
      <c r="L500" t="s">
        <v>72</v>
      </c>
      <c r="M500" t="s">
        <v>483</v>
      </c>
      <c r="N500" t="str">
        <f t="shared" si="19"/>
        <v>M</v>
      </c>
      <c r="O500">
        <f t="shared" si="20"/>
        <v>23.01</v>
      </c>
    </row>
    <row r="501" spans="1:15" x14ac:dyDescent="0.25">
      <c r="A501" s="26">
        <v>12</v>
      </c>
      <c r="B501" t="s">
        <v>107</v>
      </c>
      <c r="C501">
        <v>4</v>
      </c>
      <c r="D501" t="s">
        <v>70</v>
      </c>
      <c r="E501" t="s">
        <v>22</v>
      </c>
      <c r="G501">
        <v>91</v>
      </c>
      <c r="H501" t="s">
        <v>350</v>
      </c>
      <c r="I501" t="s">
        <v>513</v>
      </c>
      <c r="K501">
        <v>455</v>
      </c>
      <c r="L501" t="s">
        <v>510</v>
      </c>
      <c r="M501" t="s">
        <v>483</v>
      </c>
      <c r="N501" t="str">
        <f t="shared" ref="N501" si="21">LEFT(D501,1)</f>
        <v>M</v>
      </c>
      <c r="O501">
        <f t="shared" ref="O501" si="22">IF(OR(I501="DNS",I501="NM"),0,IF(I501=N(I501),I501,LEFT(I501,LEN(I501)-1)))+0</f>
        <v>5.83</v>
      </c>
    </row>
    <row r="502" spans="1:15" x14ac:dyDescent="0.25">
      <c r="A502" s="26" t="s">
        <v>511</v>
      </c>
      <c r="B502" t="s">
        <v>107</v>
      </c>
      <c r="D502" t="s">
        <v>46</v>
      </c>
      <c r="E502" t="s">
        <v>13</v>
      </c>
      <c r="F502">
        <v>200</v>
      </c>
      <c r="G502">
        <v>3135</v>
      </c>
      <c r="H502" t="s">
        <v>108</v>
      </c>
      <c r="I502">
        <v>34.49</v>
      </c>
      <c r="J502" s="26">
        <v>1.7</v>
      </c>
      <c r="K502">
        <v>430</v>
      </c>
      <c r="M502" t="s">
        <v>490</v>
      </c>
      <c r="N502" t="str">
        <f t="shared" ref="N502:N529" si="23">LEFT(D502,1)</f>
        <v>F</v>
      </c>
      <c r="O502">
        <f t="shared" ref="O502:O529" si="24">IF(OR(I502="DNS",I502="NM"),0,IF(I502=N(I502),I502,LEFT(I502,LEN(I502)-1)))+0</f>
        <v>34.49</v>
      </c>
    </row>
    <row r="503" spans="1:15" x14ac:dyDescent="0.25">
      <c r="A503" s="26" t="s">
        <v>511</v>
      </c>
      <c r="B503" t="s">
        <v>107</v>
      </c>
      <c r="D503" t="s">
        <v>46</v>
      </c>
      <c r="E503" t="s">
        <v>13</v>
      </c>
      <c r="F503">
        <v>200</v>
      </c>
      <c r="G503">
        <v>3136</v>
      </c>
      <c r="H503" t="s">
        <v>109</v>
      </c>
      <c r="I503">
        <v>32.869999999999997</v>
      </c>
      <c r="J503" s="26">
        <v>-0.2</v>
      </c>
      <c r="K503">
        <v>426</v>
      </c>
      <c r="M503" t="s">
        <v>490</v>
      </c>
      <c r="N503" t="str">
        <f t="shared" si="23"/>
        <v>F</v>
      </c>
      <c r="O503">
        <f t="shared" si="24"/>
        <v>32.869999999999997</v>
      </c>
    </row>
    <row r="504" spans="1:15" x14ac:dyDescent="0.25">
      <c r="A504" s="26" t="s">
        <v>511</v>
      </c>
      <c r="B504" t="s">
        <v>107</v>
      </c>
      <c r="D504" t="s">
        <v>46</v>
      </c>
      <c r="E504" t="s">
        <v>31</v>
      </c>
      <c r="G504">
        <v>3135</v>
      </c>
      <c r="H504" t="s">
        <v>108</v>
      </c>
      <c r="I504" t="s">
        <v>491</v>
      </c>
      <c r="J504" s="26"/>
      <c r="K504">
        <v>468</v>
      </c>
      <c r="L504" t="s">
        <v>23</v>
      </c>
      <c r="M504" t="s">
        <v>490</v>
      </c>
      <c r="N504" t="str">
        <f t="shared" si="23"/>
        <v>F</v>
      </c>
      <c r="O504">
        <f t="shared" si="24"/>
        <v>29.85</v>
      </c>
    </row>
    <row r="505" spans="1:15" x14ac:dyDescent="0.25">
      <c r="A505" s="26" t="s">
        <v>511</v>
      </c>
      <c r="B505" t="s">
        <v>107</v>
      </c>
      <c r="D505" t="s">
        <v>46</v>
      </c>
      <c r="E505" t="s">
        <v>31</v>
      </c>
      <c r="G505">
        <v>3136</v>
      </c>
      <c r="H505" t="s">
        <v>109</v>
      </c>
      <c r="I505" t="s">
        <v>492</v>
      </c>
      <c r="J505" s="26"/>
      <c r="K505">
        <v>499</v>
      </c>
      <c r="L505" t="s">
        <v>23</v>
      </c>
      <c r="M505" t="s">
        <v>490</v>
      </c>
      <c r="N505" t="str">
        <f t="shared" si="23"/>
        <v>F</v>
      </c>
      <c r="O505">
        <f t="shared" si="24"/>
        <v>37.1</v>
      </c>
    </row>
    <row r="506" spans="1:15" x14ac:dyDescent="0.25">
      <c r="A506" s="26" t="s">
        <v>511</v>
      </c>
      <c r="B506" t="s">
        <v>107</v>
      </c>
      <c r="D506" t="s">
        <v>46</v>
      </c>
      <c r="E506" t="s">
        <v>28</v>
      </c>
      <c r="G506">
        <v>3135</v>
      </c>
      <c r="H506" t="s">
        <v>108</v>
      </c>
      <c r="I506" t="s">
        <v>51</v>
      </c>
      <c r="J506" s="26"/>
      <c r="K506">
        <v>419</v>
      </c>
      <c r="M506" t="s">
        <v>490</v>
      </c>
      <c r="N506" t="str">
        <f t="shared" si="23"/>
        <v>F</v>
      </c>
      <c r="O506">
        <f t="shared" si="24"/>
        <v>1.1499999999999999</v>
      </c>
    </row>
    <row r="507" spans="1:15" x14ac:dyDescent="0.25">
      <c r="A507" s="26" t="s">
        <v>511</v>
      </c>
      <c r="B507" t="s">
        <v>107</v>
      </c>
      <c r="D507" t="s">
        <v>46</v>
      </c>
      <c r="E507" t="s">
        <v>28</v>
      </c>
      <c r="G507">
        <v>3136</v>
      </c>
      <c r="H507" t="s">
        <v>109</v>
      </c>
      <c r="I507" t="s">
        <v>51</v>
      </c>
      <c r="J507" s="26"/>
      <c r="K507">
        <v>347</v>
      </c>
      <c r="M507" t="s">
        <v>490</v>
      </c>
      <c r="N507" t="str">
        <f t="shared" si="23"/>
        <v>F</v>
      </c>
      <c r="O507">
        <f t="shared" si="24"/>
        <v>1.1499999999999999</v>
      </c>
    </row>
    <row r="508" spans="1:15" x14ac:dyDescent="0.25">
      <c r="A508" s="26" t="s">
        <v>511</v>
      </c>
      <c r="B508" t="s">
        <v>107</v>
      </c>
      <c r="D508" t="s">
        <v>46</v>
      </c>
      <c r="E508" t="s">
        <v>22</v>
      </c>
      <c r="G508">
        <v>3135</v>
      </c>
      <c r="H508" t="s">
        <v>108</v>
      </c>
      <c r="I508" t="s">
        <v>493</v>
      </c>
      <c r="J508" s="26"/>
      <c r="K508">
        <v>450</v>
      </c>
      <c r="L508" t="s">
        <v>23</v>
      </c>
      <c r="M508" t="s">
        <v>490</v>
      </c>
      <c r="N508" t="str">
        <f t="shared" si="23"/>
        <v>F</v>
      </c>
      <c r="O508">
        <f t="shared" si="24"/>
        <v>7.04</v>
      </c>
    </row>
    <row r="509" spans="1:15" x14ac:dyDescent="0.25">
      <c r="A509" s="26" t="s">
        <v>511</v>
      </c>
      <c r="B509" t="s">
        <v>107</v>
      </c>
      <c r="D509" t="s">
        <v>46</v>
      </c>
      <c r="E509" t="s">
        <v>22</v>
      </c>
      <c r="G509">
        <v>3136</v>
      </c>
      <c r="H509" t="s">
        <v>109</v>
      </c>
      <c r="I509" t="s">
        <v>494</v>
      </c>
      <c r="J509" s="26"/>
      <c r="K509">
        <v>456</v>
      </c>
      <c r="L509" t="s">
        <v>23</v>
      </c>
      <c r="M509" t="s">
        <v>490</v>
      </c>
      <c r="N509" t="str">
        <f t="shared" si="23"/>
        <v>F</v>
      </c>
      <c r="O509">
        <f t="shared" si="24"/>
        <v>7.97</v>
      </c>
    </row>
    <row r="510" spans="1:15" x14ac:dyDescent="0.25">
      <c r="A510" s="26" t="s">
        <v>511</v>
      </c>
      <c r="B510" t="s">
        <v>107</v>
      </c>
      <c r="D510" t="s">
        <v>46</v>
      </c>
      <c r="E510" t="s">
        <v>27</v>
      </c>
      <c r="G510">
        <v>3135</v>
      </c>
      <c r="H510" t="s">
        <v>108</v>
      </c>
      <c r="I510" t="s">
        <v>495</v>
      </c>
      <c r="J510" s="26">
        <v>-1.7</v>
      </c>
      <c r="M510" t="s">
        <v>490</v>
      </c>
      <c r="N510" t="str">
        <f t="shared" si="23"/>
        <v>F</v>
      </c>
      <c r="O510">
        <f t="shared" si="24"/>
        <v>7.65</v>
      </c>
    </row>
    <row r="511" spans="1:15" x14ac:dyDescent="0.25">
      <c r="A511" s="26" t="s">
        <v>511</v>
      </c>
      <c r="B511" t="s">
        <v>107</v>
      </c>
      <c r="D511" t="s">
        <v>46</v>
      </c>
      <c r="E511" t="s">
        <v>27</v>
      </c>
      <c r="G511">
        <v>3136</v>
      </c>
      <c r="H511" t="s">
        <v>109</v>
      </c>
      <c r="I511" t="s">
        <v>496</v>
      </c>
      <c r="J511" s="26">
        <v>0</v>
      </c>
      <c r="M511" t="s">
        <v>490</v>
      </c>
      <c r="N511" t="str">
        <f t="shared" si="23"/>
        <v>F</v>
      </c>
      <c r="O511">
        <f t="shared" si="24"/>
        <v>7.51</v>
      </c>
    </row>
    <row r="512" spans="1:15" x14ac:dyDescent="0.25">
      <c r="A512" s="26" t="s">
        <v>511</v>
      </c>
      <c r="B512" t="s">
        <v>107</v>
      </c>
      <c r="D512" t="s">
        <v>75</v>
      </c>
      <c r="E512" t="s">
        <v>13</v>
      </c>
      <c r="F512">
        <v>200</v>
      </c>
      <c r="G512">
        <v>1602</v>
      </c>
      <c r="H512" t="s">
        <v>145</v>
      </c>
      <c r="I512">
        <v>25.36</v>
      </c>
      <c r="J512" s="26">
        <v>-1.7</v>
      </c>
      <c r="K512">
        <v>284</v>
      </c>
      <c r="M512" t="s">
        <v>490</v>
      </c>
      <c r="N512" t="str">
        <f t="shared" si="23"/>
        <v>M</v>
      </c>
      <c r="O512">
        <f t="shared" si="24"/>
        <v>25.36</v>
      </c>
    </row>
    <row r="513" spans="1:15" x14ac:dyDescent="0.25">
      <c r="A513" s="26" t="s">
        <v>511</v>
      </c>
      <c r="B513" t="s">
        <v>107</v>
      </c>
      <c r="D513" t="s">
        <v>75</v>
      </c>
      <c r="E513" t="s">
        <v>13</v>
      </c>
      <c r="F513">
        <v>800</v>
      </c>
      <c r="G513">
        <v>1602</v>
      </c>
      <c r="H513" t="s">
        <v>145</v>
      </c>
      <c r="I513" t="s">
        <v>497</v>
      </c>
      <c r="J513" s="26"/>
      <c r="K513">
        <v>393</v>
      </c>
      <c r="M513" t="s">
        <v>490</v>
      </c>
      <c r="N513" t="str">
        <f t="shared" si="23"/>
        <v>M</v>
      </c>
      <c r="O513">
        <f t="shared" si="24"/>
        <v>1.4675925925925926E-3</v>
      </c>
    </row>
    <row r="514" spans="1:15" x14ac:dyDescent="0.25">
      <c r="A514" s="26" t="s">
        <v>511</v>
      </c>
      <c r="B514" t="s">
        <v>107</v>
      </c>
      <c r="D514" t="s">
        <v>75</v>
      </c>
      <c r="E514" t="s">
        <v>13</v>
      </c>
      <c r="F514">
        <v>800</v>
      </c>
      <c r="G514">
        <v>2085</v>
      </c>
      <c r="H514" t="s">
        <v>144</v>
      </c>
      <c r="I514" t="s">
        <v>347</v>
      </c>
      <c r="J514" s="26"/>
      <c r="K514">
        <v>384</v>
      </c>
      <c r="M514" t="s">
        <v>490</v>
      </c>
      <c r="N514" t="str">
        <f t="shared" si="23"/>
        <v>M</v>
      </c>
      <c r="O514">
        <f t="shared" si="24"/>
        <v>1.4756944444444444E-3</v>
      </c>
    </row>
    <row r="515" spans="1:15" x14ac:dyDescent="0.25">
      <c r="A515" s="26" t="s">
        <v>511</v>
      </c>
      <c r="B515" t="s">
        <v>107</v>
      </c>
      <c r="D515" t="s">
        <v>75</v>
      </c>
      <c r="E515" t="s">
        <v>13</v>
      </c>
      <c r="F515">
        <v>3000</v>
      </c>
      <c r="G515">
        <v>1253</v>
      </c>
      <c r="H515" t="s">
        <v>150</v>
      </c>
      <c r="I515" t="s">
        <v>498</v>
      </c>
      <c r="J515" s="26"/>
      <c r="K515">
        <v>281</v>
      </c>
      <c r="M515" t="s">
        <v>490</v>
      </c>
      <c r="N515" t="str">
        <f t="shared" si="23"/>
        <v>M</v>
      </c>
      <c r="O515">
        <f t="shared" si="24"/>
        <v>7.3379629629629628E-3</v>
      </c>
    </row>
    <row r="516" spans="1:15" x14ac:dyDescent="0.25">
      <c r="A516" s="26" t="s">
        <v>511</v>
      </c>
      <c r="B516" t="s">
        <v>107</v>
      </c>
      <c r="D516" t="s">
        <v>75</v>
      </c>
      <c r="E516" t="s">
        <v>25</v>
      </c>
      <c r="F516">
        <v>400</v>
      </c>
      <c r="H516" t="s">
        <v>127</v>
      </c>
      <c r="I516">
        <v>56.15</v>
      </c>
      <c r="J516" s="26"/>
      <c r="K516">
        <v>186</v>
      </c>
      <c r="M516" t="s">
        <v>490</v>
      </c>
      <c r="N516" t="str">
        <f t="shared" si="23"/>
        <v>M</v>
      </c>
      <c r="O516">
        <f t="shared" si="24"/>
        <v>56.15</v>
      </c>
    </row>
    <row r="517" spans="1:15" x14ac:dyDescent="0.25">
      <c r="A517" s="26" t="s">
        <v>511</v>
      </c>
      <c r="B517" t="s">
        <v>107</v>
      </c>
      <c r="D517" t="s">
        <v>75</v>
      </c>
      <c r="E517" t="s">
        <v>31</v>
      </c>
      <c r="G517">
        <v>1253</v>
      </c>
      <c r="H517" t="s">
        <v>150</v>
      </c>
      <c r="I517" t="s">
        <v>499</v>
      </c>
      <c r="J517" s="26"/>
      <c r="K517">
        <v>154</v>
      </c>
      <c r="L517" t="s">
        <v>74</v>
      </c>
      <c r="M517" t="s">
        <v>490</v>
      </c>
      <c r="N517" t="str">
        <f t="shared" si="23"/>
        <v>M</v>
      </c>
      <c r="O517">
        <f t="shared" si="24"/>
        <v>14.31</v>
      </c>
    </row>
    <row r="518" spans="1:15" x14ac:dyDescent="0.25">
      <c r="A518" s="26" t="s">
        <v>511</v>
      </c>
      <c r="B518" t="s">
        <v>107</v>
      </c>
      <c r="D518" t="s">
        <v>75</v>
      </c>
      <c r="E518" t="s">
        <v>31</v>
      </c>
      <c r="G518">
        <v>1385</v>
      </c>
      <c r="H518" t="s">
        <v>155</v>
      </c>
      <c r="I518" t="s">
        <v>500</v>
      </c>
      <c r="J518" s="26"/>
      <c r="K518">
        <v>452</v>
      </c>
      <c r="L518" t="s">
        <v>74</v>
      </c>
      <c r="M518" t="s">
        <v>490</v>
      </c>
      <c r="N518" t="str">
        <f t="shared" si="23"/>
        <v>M</v>
      </c>
      <c r="O518">
        <f t="shared" si="24"/>
        <v>41.14</v>
      </c>
    </row>
    <row r="519" spans="1:15" x14ac:dyDescent="0.25">
      <c r="A519" s="26" t="s">
        <v>511</v>
      </c>
      <c r="B519" t="s">
        <v>107</v>
      </c>
      <c r="D519" t="s">
        <v>75</v>
      </c>
      <c r="E519" t="s">
        <v>22</v>
      </c>
      <c r="G519">
        <v>1253</v>
      </c>
      <c r="H519" t="s">
        <v>150</v>
      </c>
      <c r="I519" t="s">
        <v>501</v>
      </c>
      <c r="J519" s="26"/>
      <c r="K519">
        <v>160</v>
      </c>
      <c r="L519" t="s">
        <v>74</v>
      </c>
      <c r="M519" t="s">
        <v>490</v>
      </c>
      <c r="N519" t="str">
        <f t="shared" si="23"/>
        <v>M</v>
      </c>
      <c r="O519">
        <f t="shared" si="24"/>
        <v>5.46</v>
      </c>
    </row>
    <row r="520" spans="1:15" x14ac:dyDescent="0.25">
      <c r="A520" s="26" t="s">
        <v>511</v>
      </c>
      <c r="B520" t="s">
        <v>107</v>
      </c>
      <c r="D520" t="s">
        <v>75</v>
      </c>
      <c r="E520" t="s">
        <v>22</v>
      </c>
      <c r="G520">
        <v>1385</v>
      </c>
      <c r="H520" t="s">
        <v>155</v>
      </c>
      <c r="I520" t="s">
        <v>502</v>
      </c>
      <c r="J520" s="26"/>
      <c r="K520">
        <v>516</v>
      </c>
      <c r="L520" t="s">
        <v>74</v>
      </c>
      <c r="M520" t="s">
        <v>490</v>
      </c>
      <c r="N520" t="str">
        <f t="shared" si="23"/>
        <v>M</v>
      </c>
      <c r="O520">
        <f t="shared" si="24"/>
        <v>15.52</v>
      </c>
    </row>
    <row r="521" spans="1:15" x14ac:dyDescent="0.25">
      <c r="A521" s="26" t="s">
        <v>511</v>
      </c>
      <c r="B521" t="s">
        <v>107</v>
      </c>
      <c r="D521" t="s">
        <v>75</v>
      </c>
      <c r="E521" t="s">
        <v>22</v>
      </c>
      <c r="G521">
        <v>1602</v>
      </c>
      <c r="H521" t="s">
        <v>145</v>
      </c>
      <c r="I521" t="s">
        <v>503</v>
      </c>
      <c r="J521" s="26"/>
      <c r="K521">
        <v>265</v>
      </c>
      <c r="L521" t="s">
        <v>74</v>
      </c>
      <c r="M521" t="s">
        <v>490</v>
      </c>
      <c r="N521" t="str">
        <f t="shared" si="23"/>
        <v>M</v>
      </c>
      <c r="O521">
        <f t="shared" si="24"/>
        <v>7.47</v>
      </c>
    </row>
    <row r="522" spans="1:15" x14ac:dyDescent="0.25">
      <c r="A522" s="26" t="s">
        <v>511</v>
      </c>
      <c r="B522" t="s">
        <v>107</v>
      </c>
      <c r="D522" t="s">
        <v>75</v>
      </c>
      <c r="E522" t="s">
        <v>27</v>
      </c>
      <c r="G522">
        <v>1602</v>
      </c>
      <c r="H522" t="s">
        <v>145</v>
      </c>
      <c r="I522" t="s">
        <v>504</v>
      </c>
      <c r="J522" s="26">
        <v>0</v>
      </c>
      <c r="K522">
        <v>198</v>
      </c>
      <c r="M522" t="s">
        <v>490</v>
      </c>
      <c r="N522" t="str">
        <f t="shared" si="23"/>
        <v>M</v>
      </c>
      <c r="O522">
        <f t="shared" si="24"/>
        <v>9.6300000000000008</v>
      </c>
    </row>
    <row r="523" spans="1:15" x14ac:dyDescent="0.25">
      <c r="A523" s="26" t="s">
        <v>511</v>
      </c>
      <c r="B523" t="s">
        <v>107</v>
      </c>
      <c r="D523" t="s">
        <v>54</v>
      </c>
      <c r="E523" t="s">
        <v>31</v>
      </c>
      <c r="G523">
        <v>3998</v>
      </c>
      <c r="H523" t="s">
        <v>476</v>
      </c>
      <c r="I523" t="s">
        <v>505</v>
      </c>
      <c r="J523" s="26"/>
      <c r="K523">
        <v>430</v>
      </c>
      <c r="L523" t="s">
        <v>45</v>
      </c>
      <c r="M523" t="s">
        <v>490</v>
      </c>
      <c r="N523" t="str">
        <f t="shared" si="23"/>
        <v>M</v>
      </c>
      <c r="O523">
        <f t="shared" si="24"/>
        <v>29.39</v>
      </c>
    </row>
    <row r="524" spans="1:15" x14ac:dyDescent="0.25">
      <c r="A524" s="26" t="s">
        <v>511</v>
      </c>
      <c r="B524" t="s">
        <v>107</v>
      </c>
      <c r="D524" t="s">
        <v>70</v>
      </c>
      <c r="E524" t="s">
        <v>13</v>
      </c>
      <c r="F524">
        <v>200</v>
      </c>
      <c r="G524">
        <v>1727</v>
      </c>
      <c r="H524" t="s">
        <v>260</v>
      </c>
      <c r="I524">
        <v>27.53</v>
      </c>
      <c r="J524" s="26">
        <v>-0.6</v>
      </c>
      <c r="K524">
        <v>332</v>
      </c>
      <c r="M524" t="s">
        <v>490</v>
      </c>
      <c r="N524" t="str">
        <f t="shared" si="23"/>
        <v>M</v>
      </c>
      <c r="O524">
        <f t="shared" si="24"/>
        <v>27.53</v>
      </c>
    </row>
    <row r="525" spans="1:15" x14ac:dyDescent="0.25">
      <c r="A525" s="26" t="s">
        <v>511</v>
      </c>
      <c r="B525" t="s">
        <v>107</v>
      </c>
      <c r="D525" t="s">
        <v>70</v>
      </c>
      <c r="E525" t="s">
        <v>13</v>
      </c>
      <c r="F525">
        <v>800</v>
      </c>
      <c r="G525">
        <v>1230</v>
      </c>
      <c r="H525" t="s">
        <v>136</v>
      </c>
      <c r="I525" t="s">
        <v>506</v>
      </c>
      <c r="J525" s="26"/>
      <c r="K525">
        <v>503</v>
      </c>
      <c r="M525" t="s">
        <v>490</v>
      </c>
      <c r="N525" t="str">
        <f t="shared" si="23"/>
        <v>M</v>
      </c>
      <c r="O525">
        <f t="shared" si="24"/>
        <v>1.5162037037037036E-3</v>
      </c>
    </row>
    <row r="526" spans="1:15" x14ac:dyDescent="0.25">
      <c r="A526" s="26" t="s">
        <v>511</v>
      </c>
      <c r="B526" t="s">
        <v>107</v>
      </c>
      <c r="D526" t="s">
        <v>70</v>
      </c>
      <c r="E526" t="s">
        <v>13</v>
      </c>
      <c r="F526">
        <v>800</v>
      </c>
      <c r="G526">
        <v>1727</v>
      </c>
      <c r="H526" t="s">
        <v>260</v>
      </c>
      <c r="I526" t="s">
        <v>507</v>
      </c>
      <c r="J526" s="26"/>
      <c r="K526">
        <v>467</v>
      </c>
      <c r="M526" t="s">
        <v>490</v>
      </c>
      <c r="N526" t="str">
        <f t="shared" si="23"/>
        <v>M</v>
      </c>
      <c r="O526">
        <f t="shared" si="24"/>
        <v>1.5069444444444444E-3</v>
      </c>
    </row>
    <row r="527" spans="1:15" x14ac:dyDescent="0.25">
      <c r="A527" s="26" t="s">
        <v>511</v>
      </c>
      <c r="B527" t="s">
        <v>107</v>
      </c>
      <c r="D527" t="s">
        <v>70</v>
      </c>
      <c r="E527" t="s">
        <v>28</v>
      </c>
      <c r="G527">
        <v>1727</v>
      </c>
      <c r="H527" t="s">
        <v>260</v>
      </c>
      <c r="I527" t="s">
        <v>508</v>
      </c>
      <c r="J527" s="26"/>
      <c r="K527">
        <v>340</v>
      </c>
      <c r="M527" t="s">
        <v>490</v>
      </c>
      <c r="N527" t="str">
        <f t="shared" si="23"/>
        <v>M</v>
      </c>
      <c r="O527">
        <f t="shared" si="24"/>
        <v>1.4</v>
      </c>
    </row>
    <row r="528" spans="1:15" x14ac:dyDescent="0.25">
      <c r="A528" s="26" t="s">
        <v>511</v>
      </c>
      <c r="B528" t="s">
        <v>107</v>
      </c>
      <c r="D528" t="s">
        <v>70</v>
      </c>
      <c r="E528" t="s">
        <v>22</v>
      </c>
      <c r="G528">
        <v>91</v>
      </c>
      <c r="H528" t="s">
        <v>350</v>
      </c>
      <c r="I528" t="s">
        <v>509</v>
      </c>
      <c r="J528" s="26"/>
      <c r="K528">
        <v>449</v>
      </c>
      <c r="L528" t="s">
        <v>510</v>
      </c>
      <c r="M528" t="s">
        <v>490</v>
      </c>
      <c r="N528" t="str">
        <f t="shared" si="23"/>
        <v>M</v>
      </c>
      <c r="O528">
        <f t="shared" si="24"/>
        <v>5.71</v>
      </c>
    </row>
    <row r="529" spans="1:15" x14ac:dyDescent="0.25">
      <c r="A529" s="26" t="s">
        <v>511</v>
      </c>
      <c r="B529" t="s">
        <v>107</v>
      </c>
      <c r="D529" t="s">
        <v>70</v>
      </c>
      <c r="E529" t="s">
        <v>22</v>
      </c>
      <c r="G529">
        <v>1727</v>
      </c>
      <c r="H529" t="s">
        <v>260</v>
      </c>
      <c r="I529" t="s">
        <v>284</v>
      </c>
      <c r="J529" s="26"/>
      <c r="K529">
        <v>313</v>
      </c>
      <c r="L529" t="s">
        <v>74</v>
      </c>
      <c r="M529" t="s">
        <v>490</v>
      </c>
      <c r="N529" t="str">
        <f t="shared" si="23"/>
        <v>M</v>
      </c>
      <c r="O529">
        <f t="shared" si="24"/>
        <v>7.23</v>
      </c>
    </row>
  </sheetData>
  <autoFilter ref="A1:O529" xr:uid="{FB61AA89-7912-49F1-9899-662A594C6AA4}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724FF-BCB8-44CA-8A52-8698308E173F}">
  <sheetPr>
    <pageSetUpPr fitToPage="1"/>
  </sheetPr>
  <dimension ref="A1:R161"/>
  <sheetViews>
    <sheetView workbookViewId="0">
      <pane ySplit="6" topLeftCell="A7" activePane="bottomLeft" state="frozen"/>
      <selection pane="bottomLeft" sqref="A1:Q133"/>
    </sheetView>
  </sheetViews>
  <sheetFormatPr defaultRowHeight="15" x14ac:dyDescent="0.25"/>
  <cols>
    <col min="1" max="1" width="15.140625" style="26" customWidth="1"/>
    <col min="2" max="2" width="12.5703125" style="26" customWidth="1"/>
    <col min="3" max="3" width="7.85546875" customWidth="1"/>
    <col min="4" max="4" width="16" bestFit="1" customWidth="1"/>
    <col min="5" max="17" width="10.28515625" customWidth="1"/>
  </cols>
  <sheetData>
    <row r="1" spans="1:18" ht="36" x14ac:dyDescent="0.55000000000000004">
      <c r="A1" s="49" t="s">
        <v>382</v>
      </c>
    </row>
    <row r="2" spans="1:18" x14ac:dyDescent="0.25">
      <c r="A2"/>
    </row>
    <row r="3" spans="1:18" x14ac:dyDescent="0.25">
      <c r="A3" s="25" t="s">
        <v>374</v>
      </c>
      <c r="B3" s="26" t="s">
        <v>378</v>
      </c>
      <c r="E3" s="30"/>
      <c r="F3" t="s">
        <v>400</v>
      </c>
    </row>
    <row r="5" spans="1:18" x14ac:dyDescent="0.25">
      <c r="A5" s="28" t="s">
        <v>376</v>
      </c>
      <c r="C5" s="26"/>
      <c r="D5" s="26"/>
      <c r="E5" s="25" t="s">
        <v>368</v>
      </c>
    </row>
    <row r="6" spans="1:18" x14ac:dyDescent="0.25">
      <c r="A6" s="25" t="s">
        <v>3</v>
      </c>
      <c r="B6" s="28" t="s">
        <v>4</v>
      </c>
      <c r="C6" s="25" t="s">
        <v>373</v>
      </c>
      <c r="D6" s="25" t="s">
        <v>6</v>
      </c>
      <c r="E6">
        <v>1</v>
      </c>
      <c r="F6">
        <v>2</v>
      </c>
      <c r="G6">
        <v>3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  <c r="N6">
        <v>11</v>
      </c>
      <c r="O6">
        <v>12</v>
      </c>
      <c r="P6" t="s">
        <v>511</v>
      </c>
      <c r="Q6" t="s">
        <v>370</v>
      </c>
    </row>
    <row r="7" spans="1:18" x14ac:dyDescent="0.25">
      <c r="A7" s="46" t="s">
        <v>13</v>
      </c>
      <c r="B7" s="31">
        <v>60</v>
      </c>
      <c r="C7" s="74" t="s">
        <v>375</v>
      </c>
      <c r="D7" s="64" t="s">
        <v>121</v>
      </c>
      <c r="E7" s="42"/>
      <c r="F7" s="32"/>
      <c r="G7" s="32"/>
      <c r="H7" s="32"/>
      <c r="I7" s="32"/>
      <c r="J7" s="32">
        <v>9.74</v>
      </c>
      <c r="K7" s="32"/>
      <c r="L7" s="32"/>
      <c r="M7" s="32"/>
      <c r="N7" s="32"/>
      <c r="O7" s="32"/>
      <c r="P7" s="32"/>
      <c r="Q7" s="38">
        <v>9.74</v>
      </c>
      <c r="R7" s="29"/>
    </row>
    <row r="8" spans="1:18" x14ac:dyDescent="0.25">
      <c r="A8" s="47"/>
      <c r="B8" s="33"/>
      <c r="C8" s="75"/>
      <c r="D8" s="64" t="s">
        <v>109</v>
      </c>
      <c r="E8" s="43"/>
      <c r="F8" s="34"/>
      <c r="G8" s="34"/>
      <c r="H8" s="34"/>
      <c r="I8" s="34"/>
      <c r="J8" s="34">
        <v>10.06</v>
      </c>
      <c r="K8" s="34"/>
      <c r="L8" s="34"/>
      <c r="M8" s="34"/>
      <c r="N8" s="34"/>
      <c r="O8" s="34"/>
      <c r="P8" s="34"/>
      <c r="Q8" s="39">
        <v>10.06</v>
      </c>
      <c r="R8" s="29"/>
    </row>
    <row r="9" spans="1:18" x14ac:dyDescent="0.25">
      <c r="A9" s="47"/>
      <c r="B9" s="33"/>
      <c r="C9" s="75"/>
      <c r="D9" s="64" t="s">
        <v>108</v>
      </c>
      <c r="E9" s="43"/>
      <c r="F9" s="34"/>
      <c r="G9" s="34"/>
      <c r="H9" s="34"/>
      <c r="I9" s="34"/>
      <c r="J9" s="34">
        <v>10.210000000000001</v>
      </c>
      <c r="K9" s="34"/>
      <c r="L9" s="34"/>
      <c r="M9" s="34"/>
      <c r="N9" s="34"/>
      <c r="O9" s="34"/>
      <c r="P9" s="34"/>
      <c r="Q9" s="39">
        <v>10.210000000000001</v>
      </c>
      <c r="R9" s="29"/>
    </row>
    <row r="10" spans="1:18" x14ac:dyDescent="0.25">
      <c r="A10" s="47"/>
      <c r="B10" s="33"/>
      <c r="C10" s="75" t="s">
        <v>377</v>
      </c>
      <c r="D10" s="64" t="s">
        <v>145</v>
      </c>
      <c r="E10" s="43"/>
      <c r="F10" s="34"/>
      <c r="G10" s="34"/>
      <c r="H10" s="34"/>
      <c r="I10" s="34"/>
      <c r="J10" s="34">
        <v>7.99</v>
      </c>
      <c r="K10" s="34"/>
      <c r="L10" s="34"/>
      <c r="M10" s="34"/>
      <c r="N10" s="34"/>
      <c r="O10" s="34"/>
      <c r="P10" s="34"/>
      <c r="Q10" s="39">
        <v>7.99</v>
      </c>
      <c r="R10" s="29"/>
    </row>
    <row r="11" spans="1:18" x14ac:dyDescent="0.25">
      <c r="A11" s="47"/>
      <c r="B11" s="33"/>
      <c r="C11" s="75"/>
      <c r="D11" s="64" t="s">
        <v>291</v>
      </c>
      <c r="E11" s="43"/>
      <c r="F11" s="34"/>
      <c r="G11" s="34"/>
      <c r="H11" s="34"/>
      <c r="I11" s="34"/>
      <c r="J11" s="34">
        <v>8.6</v>
      </c>
      <c r="K11" s="34"/>
      <c r="L11" s="34"/>
      <c r="M11" s="34"/>
      <c r="N11" s="34"/>
      <c r="O11" s="34"/>
      <c r="P11" s="34"/>
      <c r="Q11" s="39">
        <v>8.6</v>
      </c>
      <c r="R11" s="29"/>
    </row>
    <row r="12" spans="1:18" x14ac:dyDescent="0.25">
      <c r="A12" s="47"/>
      <c r="B12" s="33"/>
      <c r="C12" s="76"/>
      <c r="D12" s="64" t="s">
        <v>132</v>
      </c>
      <c r="E12" s="43"/>
      <c r="F12" s="34"/>
      <c r="G12" s="34"/>
      <c r="H12" s="34"/>
      <c r="I12" s="34"/>
      <c r="J12" s="34">
        <v>9.11</v>
      </c>
      <c r="K12" s="34"/>
      <c r="L12" s="34"/>
      <c r="M12" s="34"/>
      <c r="N12" s="34"/>
      <c r="O12" s="34"/>
      <c r="P12" s="34"/>
      <c r="Q12" s="39">
        <v>9.11</v>
      </c>
      <c r="R12" s="29"/>
    </row>
    <row r="13" spans="1:18" x14ac:dyDescent="0.25">
      <c r="A13" s="47"/>
      <c r="B13" s="33">
        <v>100</v>
      </c>
      <c r="C13" s="74" t="s">
        <v>375</v>
      </c>
      <c r="D13" s="64" t="s">
        <v>121</v>
      </c>
      <c r="E13" s="43">
        <v>15.67</v>
      </c>
      <c r="F13" s="34"/>
      <c r="G13" s="34">
        <v>15.65</v>
      </c>
      <c r="H13" s="34"/>
      <c r="I13" s="34"/>
      <c r="J13" s="34"/>
      <c r="K13" s="34"/>
      <c r="L13" s="34"/>
      <c r="M13" s="34"/>
      <c r="N13" s="34">
        <v>16.12</v>
      </c>
      <c r="O13" s="34"/>
      <c r="P13" s="34"/>
      <c r="Q13" s="39">
        <v>15.65</v>
      </c>
      <c r="R13" s="29"/>
    </row>
    <row r="14" spans="1:18" x14ac:dyDescent="0.25">
      <c r="A14" s="47"/>
      <c r="B14" s="33"/>
      <c r="C14" s="75"/>
      <c r="D14" s="64" t="s">
        <v>109</v>
      </c>
      <c r="E14" s="43">
        <v>16.190000000000001</v>
      </c>
      <c r="F14" s="34"/>
      <c r="G14" s="34"/>
      <c r="H14" s="34"/>
      <c r="I14" s="34"/>
      <c r="J14" s="34"/>
      <c r="K14" s="34"/>
      <c r="L14" s="34">
        <v>16.170000000000002</v>
      </c>
      <c r="M14" s="34"/>
      <c r="N14" s="34"/>
      <c r="O14" s="34"/>
      <c r="P14" s="34"/>
      <c r="Q14" s="39">
        <v>16.170000000000002</v>
      </c>
      <c r="R14" s="29"/>
    </row>
    <row r="15" spans="1:18" x14ac:dyDescent="0.25">
      <c r="A15" s="47"/>
      <c r="B15" s="33"/>
      <c r="C15" s="75"/>
      <c r="D15" s="64" t="s">
        <v>108</v>
      </c>
      <c r="E15" s="43">
        <v>16.96</v>
      </c>
      <c r="F15" s="34"/>
      <c r="G15" s="34">
        <v>16.739999999999998</v>
      </c>
      <c r="H15" s="34">
        <v>17.02</v>
      </c>
      <c r="I15" s="34"/>
      <c r="J15" s="34"/>
      <c r="K15" s="34"/>
      <c r="L15" s="34">
        <v>16.95</v>
      </c>
      <c r="M15" s="34"/>
      <c r="N15" s="34">
        <v>16.91</v>
      </c>
      <c r="O15" s="34"/>
      <c r="P15" s="34"/>
      <c r="Q15" s="39">
        <v>16.739999999999998</v>
      </c>
      <c r="R15" s="29"/>
    </row>
    <row r="16" spans="1:18" x14ac:dyDescent="0.25">
      <c r="A16" s="47"/>
      <c r="B16" s="33"/>
      <c r="C16" s="75"/>
      <c r="D16" s="64" t="s">
        <v>110</v>
      </c>
      <c r="E16" s="43">
        <v>19.190000000000001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9">
        <v>19.190000000000001</v>
      </c>
      <c r="R16" s="29"/>
    </row>
    <row r="17" spans="1:18" x14ac:dyDescent="0.25">
      <c r="A17" s="47"/>
      <c r="B17" s="33"/>
      <c r="C17" s="75" t="s">
        <v>377</v>
      </c>
      <c r="D17" s="64" t="s">
        <v>143</v>
      </c>
      <c r="E17" s="43">
        <v>12.35</v>
      </c>
      <c r="F17" s="34">
        <v>12.38</v>
      </c>
      <c r="G17" s="34"/>
      <c r="H17" s="34">
        <v>12.27</v>
      </c>
      <c r="I17" s="34"/>
      <c r="J17" s="34"/>
      <c r="K17" s="34"/>
      <c r="L17" s="34">
        <v>12.36</v>
      </c>
      <c r="M17" s="34"/>
      <c r="N17" s="34"/>
      <c r="O17" s="34"/>
      <c r="P17" s="34"/>
      <c r="Q17" s="39">
        <v>12.27</v>
      </c>
      <c r="R17" s="29"/>
    </row>
    <row r="18" spans="1:18" x14ac:dyDescent="0.25">
      <c r="A18" s="47"/>
      <c r="B18" s="33"/>
      <c r="C18" s="75"/>
      <c r="D18" s="64" t="s">
        <v>145</v>
      </c>
      <c r="E18" s="43"/>
      <c r="F18" s="34"/>
      <c r="G18" s="34">
        <v>12.83</v>
      </c>
      <c r="H18" s="34">
        <v>12.92</v>
      </c>
      <c r="I18" s="34"/>
      <c r="J18" s="34"/>
      <c r="K18" s="34"/>
      <c r="L18" s="34"/>
      <c r="M18" s="34"/>
      <c r="N18" s="34"/>
      <c r="O18" s="34"/>
      <c r="P18" s="34"/>
      <c r="Q18" s="39">
        <v>12.83</v>
      </c>
      <c r="R18" s="29"/>
    </row>
    <row r="19" spans="1:18" x14ac:dyDescent="0.25">
      <c r="A19" s="47"/>
      <c r="B19" s="33"/>
      <c r="C19" s="75"/>
      <c r="D19" s="64" t="s">
        <v>132</v>
      </c>
      <c r="E19" s="43">
        <v>14.11</v>
      </c>
      <c r="F19" s="34"/>
      <c r="G19" s="34"/>
      <c r="H19" s="34">
        <v>14.54</v>
      </c>
      <c r="I19" s="34"/>
      <c r="J19" s="34"/>
      <c r="K19" s="34"/>
      <c r="L19" s="34">
        <v>14.99</v>
      </c>
      <c r="M19" s="34"/>
      <c r="N19" s="34"/>
      <c r="O19" s="34"/>
      <c r="P19" s="34"/>
      <c r="Q19" s="39">
        <v>14.11</v>
      </c>
      <c r="R19" s="29"/>
    </row>
    <row r="20" spans="1:18" x14ac:dyDescent="0.25">
      <c r="A20" s="47"/>
      <c r="B20" s="33"/>
      <c r="C20" s="75"/>
      <c r="D20" s="64" t="s">
        <v>135</v>
      </c>
      <c r="E20" s="43"/>
      <c r="F20" s="34"/>
      <c r="G20" s="34"/>
      <c r="H20" s="34">
        <v>15.12</v>
      </c>
      <c r="I20" s="34"/>
      <c r="J20" s="34"/>
      <c r="K20" s="34"/>
      <c r="L20" s="34"/>
      <c r="M20" s="34"/>
      <c r="N20" s="34"/>
      <c r="O20" s="34"/>
      <c r="P20" s="34"/>
      <c r="Q20" s="39">
        <v>15.12</v>
      </c>
      <c r="R20" s="29"/>
    </row>
    <row r="21" spans="1:18" x14ac:dyDescent="0.25">
      <c r="A21" s="47"/>
      <c r="B21" s="33"/>
      <c r="C21" s="75"/>
      <c r="D21" s="64" t="s">
        <v>150</v>
      </c>
      <c r="E21" s="43"/>
      <c r="F21" s="34"/>
      <c r="G21" s="34"/>
      <c r="H21" s="34">
        <v>15.27</v>
      </c>
      <c r="I21" s="34"/>
      <c r="J21" s="34"/>
      <c r="K21" s="34"/>
      <c r="L21" s="34"/>
      <c r="M21" s="34"/>
      <c r="N21" s="34"/>
      <c r="O21" s="34"/>
      <c r="P21" s="34"/>
      <c r="Q21" s="39">
        <v>15.27</v>
      </c>
      <c r="R21" s="29"/>
    </row>
    <row r="22" spans="1:18" x14ac:dyDescent="0.25">
      <c r="A22" s="47"/>
      <c r="B22" s="33"/>
      <c r="C22" s="76"/>
      <c r="D22" s="64" t="s">
        <v>169</v>
      </c>
      <c r="E22" s="43"/>
      <c r="F22" s="34">
        <v>15.87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9">
        <v>15.87</v>
      </c>
      <c r="R22" s="29"/>
    </row>
    <row r="23" spans="1:18" x14ac:dyDescent="0.25">
      <c r="A23" s="47"/>
      <c r="B23" s="33">
        <v>200</v>
      </c>
      <c r="C23" s="74" t="s">
        <v>375</v>
      </c>
      <c r="D23" s="64" t="s">
        <v>362</v>
      </c>
      <c r="E23" s="43"/>
      <c r="F23" s="34"/>
      <c r="G23" s="34"/>
      <c r="H23" s="34"/>
      <c r="I23" s="34"/>
      <c r="J23" s="34"/>
      <c r="K23" s="34"/>
      <c r="L23" s="34"/>
      <c r="M23" s="34">
        <v>30.62</v>
      </c>
      <c r="N23" s="34"/>
      <c r="O23" s="34"/>
      <c r="P23" s="34"/>
      <c r="Q23" s="39">
        <v>30.62</v>
      </c>
      <c r="R23" s="29"/>
    </row>
    <row r="24" spans="1:18" x14ac:dyDescent="0.25">
      <c r="A24" s="47"/>
      <c r="B24" s="33"/>
      <c r="C24" s="75"/>
      <c r="D24" s="64" t="s">
        <v>121</v>
      </c>
      <c r="E24" s="43"/>
      <c r="F24" s="34">
        <v>31.27</v>
      </c>
      <c r="G24" s="34"/>
      <c r="H24" s="34"/>
      <c r="I24" s="34">
        <v>33.159999999999997</v>
      </c>
      <c r="J24" s="34"/>
      <c r="K24" s="34">
        <v>33.270000000000003</v>
      </c>
      <c r="L24" s="34"/>
      <c r="M24" s="34">
        <v>33.4</v>
      </c>
      <c r="N24" s="34"/>
      <c r="O24" s="34">
        <v>34.24</v>
      </c>
      <c r="P24" s="34"/>
      <c r="Q24" s="39">
        <v>31.27</v>
      </c>
      <c r="R24" s="29"/>
    </row>
    <row r="25" spans="1:18" x14ac:dyDescent="0.25">
      <c r="A25" s="47"/>
      <c r="B25" s="33"/>
      <c r="C25" s="75"/>
      <c r="D25" s="64" t="s">
        <v>109</v>
      </c>
      <c r="E25" s="43"/>
      <c r="F25" s="34"/>
      <c r="G25" s="34"/>
      <c r="H25" s="34"/>
      <c r="I25" s="34"/>
      <c r="J25" s="34"/>
      <c r="K25" s="34"/>
      <c r="L25" s="34"/>
      <c r="M25" s="34">
        <v>33.19</v>
      </c>
      <c r="N25" s="34"/>
      <c r="O25" s="34"/>
      <c r="P25" s="34">
        <v>32.869999999999997</v>
      </c>
      <c r="Q25" s="39">
        <v>32.869999999999997</v>
      </c>
      <c r="R25" s="29"/>
    </row>
    <row r="26" spans="1:18" x14ac:dyDescent="0.25">
      <c r="A26" s="47"/>
      <c r="B26" s="33"/>
      <c r="C26" s="75"/>
      <c r="D26" s="64" t="s">
        <v>108</v>
      </c>
      <c r="E26" s="43"/>
      <c r="F26" s="34">
        <v>35.4</v>
      </c>
      <c r="G26" s="34"/>
      <c r="H26" s="34"/>
      <c r="I26" s="34">
        <v>34.700000000000003</v>
      </c>
      <c r="J26" s="34"/>
      <c r="K26" s="34">
        <v>34.799999999999997</v>
      </c>
      <c r="L26" s="34"/>
      <c r="M26" s="34">
        <v>34.619999999999997</v>
      </c>
      <c r="N26" s="34"/>
      <c r="O26" s="34">
        <v>34.42</v>
      </c>
      <c r="P26" s="34">
        <v>34.49</v>
      </c>
      <c r="Q26" s="39">
        <v>34.42</v>
      </c>
      <c r="R26" s="29"/>
    </row>
    <row r="27" spans="1:18" x14ac:dyDescent="0.25">
      <c r="A27" s="47"/>
      <c r="B27" s="33"/>
      <c r="C27" s="75"/>
      <c r="D27" s="64" t="s">
        <v>110</v>
      </c>
      <c r="E27" s="43"/>
      <c r="F27" s="34"/>
      <c r="G27" s="34"/>
      <c r="H27" s="34"/>
      <c r="I27" s="34">
        <v>39.5</v>
      </c>
      <c r="J27" s="34"/>
      <c r="K27" s="34"/>
      <c r="L27" s="34"/>
      <c r="M27" s="34"/>
      <c r="N27" s="34"/>
      <c r="O27" s="34"/>
      <c r="P27" s="34"/>
      <c r="Q27" s="39">
        <v>39.5</v>
      </c>
      <c r="R27" s="29"/>
    </row>
    <row r="28" spans="1:18" x14ac:dyDescent="0.25">
      <c r="A28" s="47"/>
      <c r="B28" s="33"/>
      <c r="C28" s="75"/>
      <c r="D28" s="64" t="s">
        <v>112</v>
      </c>
      <c r="E28" s="43"/>
      <c r="F28" s="34"/>
      <c r="G28" s="34"/>
      <c r="H28" s="34"/>
      <c r="I28" s="34"/>
      <c r="J28" s="34"/>
      <c r="K28" s="34"/>
      <c r="L28" s="34"/>
      <c r="M28" s="34">
        <v>40.01</v>
      </c>
      <c r="N28" s="34"/>
      <c r="O28" s="34"/>
      <c r="P28" s="34"/>
      <c r="Q28" s="39">
        <v>40.01</v>
      </c>
      <c r="R28" s="29"/>
    </row>
    <row r="29" spans="1:18" x14ac:dyDescent="0.25">
      <c r="A29" s="47"/>
      <c r="B29" s="33"/>
      <c r="C29" s="75"/>
      <c r="D29" s="64" t="s">
        <v>185</v>
      </c>
      <c r="E29" s="43"/>
      <c r="F29" s="34"/>
      <c r="G29" s="34"/>
      <c r="H29" s="34"/>
      <c r="I29" s="34"/>
      <c r="J29" s="34"/>
      <c r="K29" s="34"/>
      <c r="L29" s="34"/>
      <c r="M29" s="34">
        <v>52.47</v>
      </c>
      <c r="N29" s="34"/>
      <c r="O29" s="34"/>
      <c r="P29" s="34"/>
      <c r="Q29" s="39">
        <v>52.47</v>
      </c>
      <c r="R29" s="29"/>
    </row>
    <row r="30" spans="1:18" x14ac:dyDescent="0.25">
      <c r="A30" s="47"/>
      <c r="B30" s="33"/>
      <c r="C30" s="75" t="s">
        <v>377</v>
      </c>
      <c r="D30" s="64" t="s">
        <v>143</v>
      </c>
      <c r="E30" s="43"/>
      <c r="F30" s="34"/>
      <c r="G30" s="34">
        <v>25.53</v>
      </c>
      <c r="H30" s="34"/>
      <c r="I30" s="34">
        <v>25.36</v>
      </c>
      <c r="J30" s="34"/>
      <c r="K30" s="34">
        <v>24.84</v>
      </c>
      <c r="L30" s="34"/>
      <c r="M30" s="34"/>
      <c r="N30" s="34">
        <v>24.93</v>
      </c>
      <c r="O30" s="34"/>
      <c r="P30" s="34"/>
      <c r="Q30" s="39">
        <v>24.84</v>
      </c>
      <c r="R30" s="29"/>
    </row>
    <row r="31" spans="1:18" x14ac:dyDescent="0.25">
      <c r="A31" s="47"/>
      <c r="B31" s="33"/>
      <c r="C31" s="75"/>
      <c r="D31" s="64" t="s">
        <v>145</v>
      </c>
      <c r="E31" s="43"/>
      <c r="F31" s="34">
        <v>26.01</v>
      </c>
      <c r="G31" s="34"/>
      <c r="H31" s="34"/>
      <c r="I31" s="34">
        <v>26.51</v>
      </c>
      <c r="J31" s="34"/>
      <c r="K31" s="34">
        <v>25.84</v>
      </c>
      <c r="L31" s="34"/>
      <c r="M31" s="34">
        <v>25.36</v>
      </c>
      <c r="N31" s="34">
        <v>25.47</v>
      </c>
      <c r="O31" s="34">
        <v>25.24</v>
      </c>
      <c r="P31" s="34">
        <v>25.36</v>
      </c>
      <c r="Q31" s="39">
        <v>25.24</v>
      </c>
      <c r="R31" s="29"/>
    </row>
    <row r="32" spans="1:18" x14ac:dyDescent="0.25">
      <c r="A32" s="47"/>
      <c r="B32" s="33"/>
      <c r="C32" s="75"/>
      <c r="D32" s="64" t="s">
        <v>355</v>
      </c>
      <c r="E32" s="43"/>
      <c r="F32" s="34"/>
      <c r="G32" s="34"/>
      <c r="H32" s="34"/>
      <c r="I32" s="34"/>
      <c r="J32" s="34"/>
      <c r="K32" s="34">
        <v>26.76</v>
      </c>
      <c r="L32" s="34"/>
      <c r="M32" s="34"/>
      <c r="N32" s="34"/>
      <c r="O32" s="34"/>
      <c r="P32" s="34"/>
      <c r="Q32" s="39">
        <v>26.76</v>
      </c>
      <c r="R32" s="29"/>
    </row>
    <row r="33" spans="1:18" x14ac:dyDescent="0.25">
      <c r="A33" s="47"/>
      <c r="B33" s="33"/>
      <c r="C33" s="75"/>
      <c r="D33" s="64" t="s">
        <v>291</v>
      </c>
      <c r="E33" s="43"/>
      <c r="F33" s="34"/>
      <c r="G33" s="34"/>
      <c r="H33" s="34"/>
      <c r="I33" s="34">
        <v>28.73</v>
      </c>
      <c r="J33" s="34"/>
      <c r="K33" s="34"/>
      <c r="L33" s="34"/>
      <c r="M33" s="34">
        <v>27.07</v>
      </c>
      <c r="N33" s="34"/>
      <c r="O33" s="34"/>
      <c r="P33" s="34"/>
      <c r="Q33" s="39">
        <v>27.07</v>
      </c>
      <c r="R33" s="29"/>
    </row>
    <row r="34" spans="1:18" x14ac:dyDescent="0.25">
      <c r="A34" s="47"/>
      <c r="B34" s="33"/>
      <c r="C34" s="75"/>
      <c r="D34" s="64" t="s">
        <v>260</v>
      </c>
      <c r="E34" s="43"/>
      <c r="F34" s="34"/>
      <c r="G34" s="34"/>
      <c r="H34" s="34"/>
      <c r="I34" s="34"/>
      <c r="J34" s="34"/>
      <c r="K34" s="34"/>
      <c r="L34" s="34"/>
      <c r="M34" s="34">
        <v>29.16</v>
      </c>
      <c r="N34" s="34"/>
      <c r="O34" s="34"/>
      <c r="P34" s="34">
        <v>27.53</v>
      </c>
      <c r="Q34" s="39">
        <v>27.53</v>
      </c>
      <c r="R34" s="29"/>
    </row>
    <row r="35" spans="1:18" x14ac:dyDescent="0.25">
      <c r="A35" s="47"/>
      <c r="B35" s="33"/>
      <c r="C35" s="75"/>
      <c r="D35" s="64" t="s">
        <v>212</v>
      </c>
      <c r="E35" s="43"/>
      <c r="F35" s="34"/>
      <c r="G35" s="34"/>
      <c r="H35" s="34"/>
      <c r="I35" s="34"/>
      <c r="J35" s="34"/>
      <c r="K35" s="34"/>
      <c r="L35" s="34"/>
      <c r="M35" s="34">
        <v>28.29</v>
      </c>
      <c r="N35" s="34"/>
      <c r="O35" s="34"/>
      <c r="P35" s="34"/>
      <c r="Q35" s="39">
        <v>28.29</v>
      </c>
      <c r="R35" s="29"/>
    </row>
    <row r="36" spans="1:18" x14ac:dyDescent="0.25">
      <c r="A36" s="47"/>
      <c r="B36" s="33"/>
      <c r="C36" s="75"/>
      <c r="D36" s="64" t="s">
        <v>136</v>
      </c>
      <c r="E36" s="43"/>
      <c r="F36" s="34"/>
      <c r="G36" s="34"/>
      <c r="H36" s="34"/>
      <c r="I36" s="34"/>
      <c r="J36" s="34"/>
      <c r="K36" s="34"/>
      <c r="L36" s="34">
        <v>28.74</v>
      </c>
      <c r="M36" s="34">
        <v>28.3</v>
      </c>
      <c r="N36" s="34"/>
      <c r="O36" s="34"/>
      <c r="P36" s="34"/>
      <c r="Q36" s="39">
        <v>28.3</v>
      </c>
      <c r="R36" s="29"/>
    </row>
    <row r="37" spans="1:18" x14ac:dyDescent="0.25">
      <c r="A37" s="47"/>
      <c r="B37" s="33"/>
      <c r="C37" s="75"/>
      <c r="D37" s="64" t="s">
        <v>135</v>
      </c>
      <c r="E37" s="43"/>
      <c r="F37" s="34"/>
      <c r="G37" s="34"/>
      <c r="H37" s="34"/>
      <c r="I37" s="34"/>
      <c r="J37" s="34"/>
      <c r="K37" s="34">
        <v>29.15</v>
      </c>
      <c r="L37" s="34"/>
      <c r="M37" s="34">
        <v>28.64</v>
      </c>
      <c r="N37" s="34"/>
      <c r="O37" s="34">
        <v>28.81</v>
      </c>
      <c r="P37" s="34"/>
      <c r="Q37" s="39">
        <v>28.64</v>
      </c>
      <c r="R37" s="29"/>
    </row>
    <row r="38" spans="1:18" x14ac:dyDescent="0.25">
      <c r="A38" s="47"/>
      <c r="B38" s="33"/>
      <c r="C38" s="75"/>
      <c r="D38" s="64" t="s">
        <v>132</v>
      </c>
      <c r="E38" s="43"/>
      <c r="F38" s="34"/>
      <c r="G38" s="34"/>
      <c r="H38" s="34"/>
      <c r="I38" s="34"/>
      <c r="J38" s="34"/>
      <c r="K38" s="34">
        <v>29.41</v>
      </c>
      <c r="L38" s="34"/>
      <c r="M38" s="34">
        <v>28.81</v>
      </c>
      <c r="N38" s="34"/>
      <c r="O38" s="34">
        <v>29.39</v>
      </c>
      <c r="P38" s="34"/>
      <c r="Q38" s="39">
        <v>28.81</v>
      </c>
      <c r="R38" s="29"/>
    </row>
    <row r="39" spans="1:18" x14ac:dyDescent="0.25">
      <c r="A39" s="47"/>
      <c r="B39" s="33"/>
      <c r="C39" s="75"/>
      <c r="D39" s="64" t="s">
        <v>140</v>
      </c>
      <c r="E39" s="43"/>
      <c r="F39" s="34"/>
      <c r="G39" s="34"/>
      <c r="H39" s="34"/>
      <c r="I39" s="34"/>
      <c r="J39" s="34"/>
      <c r="K39" s="34"/>
      <c r="L39" s="34"/>
      <c r="M39" s="34">
        <v>30.5</v>
      </c>
      <c r="N39" s="34"/>
      <c r="O39" s="34"/>
      <c r="P39" s="34"/>
      <c r="Q39" s="39">
        <v>30.5</v>
      </c>
      <c r="R39" s="29"/>
    </row>
    <row r="40" spans="1:18" x14ac:dyDescent="0.25">
      <c r="A40" s="47"/>
      <c r="B40" s="33"/>
      <c r="C40" s="75"/>
      <c r="D40" s="64" t="s">
        <v>150</v>
      </c>
      <c r="E40" s="43"/>
      <c r="F40" s="34">
        <v>31.39</v>
      </c>
      <c r="G40" s="34"/>
      <c r="H40" s="34"/>
      <c r="I40" s="34">
        <v>31.54</v>
      </c>
      <c r="J40" s="34"/>
      <c r="K40" s="34"/>
      <c r="L40" s="34"/>
      <c r="M40" s="34"/>
      <c r="N40" s="34"/>
      <c r="O40" s="34"/>
      <c r="P40" s="34"/>
      <c r="Q40" s="39">
        <v>31.39</v>
      </c>
      <c r="R40" s="29"/>
    </row>
    <row r="41" spans="1:18" x14ac:dyDescent="0.25">
      <c r="A41" s="47"/>
      <c r="B41" s="33"/>
      <c r="C41" s="76"/>
      <c r="D41" s="64" t="s">
        <v>415</v>
      </c>
      <c r="E41" s="43"/>
      <c r="F41" s="34"/>
      <c r="G41" s="34"/>
      <c r="H41" s="34"/>
      <c r="I41" s="34"/>
      <c r="J41" s="34"/>
      <c r="K41" s="34"/>
      <c r="L41" s="34"/>
      <c r="M41" s="34">
        <v>31.49</v>
      </c>
      <c r="N41" s="34"/>
      <c r="O41" s="34"/>
      <c r="P41" s="34"/>
      <c r="Q41" s="39">
        <v>31.49</v>
      </c>
      <c r="R41" s="29"/>
    </row>
    <row r="42" spans="1:18" x14ac:dyDescent="0.25">
      <c r="A42" s="47"/>
      <c r="B42" s="33">
        <v>400</v>
      </c>
      <c r="C42" s="74" t="s">
        <v>375</v>
      </c>
      <c r="D42" s="64" t="s">
        <v>109</v>
      </c>
      <c r="E42" s="43"/>
      <c r="F42" s="34"/>
      <c r="G42" s="34"/>
      <c r="H42" s="34">
        <v>80.03</v>
      </c>
      <c r="I42" s="34"/>
      <c r="J42" s="34"/>
      <c r="K42" s="34"/>
      <c r="L42" s="34">
        <v>79.349999999999994</v>
      </c>
      <c r="M42" s="34"/>
      <c r="N42" s="34"/>
      <c r="O42" s="34"/>
      <c r="P42" s="34"/>
      <c r="Q42" s="39">
        <v>79.349999999999994</v>
      </c>
      <c r="R42" s="29"/>
    </row>
    <row r="43" spans="1:18" x14ac:dyDescent="0.25">
      <c r="A43" s="47"/>
      <c r="B43" s="33"/>
      <c r="C43" s="75"/>
      <c r="D43" s="64" t="s">
        <v>108</v>
      </c>
      <c r="E43" s="43">
        <v>86.2</v>
      </c>
      <c r="F43" s="34"/>
      <c r="G43" s="34"/>
      <c r="H43" s="34">
        <v>84.19</v>
      </c>
      <c r="I43" s="34"/>
      <c r="J43" s="34"/>
      <c r="K43" s="34"/>
      <c r="L43" s="34">
        <v>81.96</v>
      </c>
      <c r="M43" s="34"/>
      <c r="N43" s="34"/>
      <c r="O43" s="34"/>
      <c r="P43" s="34"/>
      <c r="Q43" s="39">
        <v>81.96</v>
      </c>
      <c r="R43" s="29"/>
    </row>
    <row r="44" spans="1:18" x14ac:dyDescent="0.25">
      <c r="A44" s="47"/>
      <c r="B44" s="33"/>
      <c r="C44" s="75" t="s">
        <v>377</v>
      </c>
      <c r="D44" s="64" t="s">
        <v>145</v>
      </c>
      <c r="E44" s="43"/>
      <c r="F44" s="34"/>
      <c r="G44" s="34"/>
      <c r="H44" s="34"/>
      <c r="I44" s="34"/>
      <c r="J44" s="34"/>
      <c r="K44" s="34"/>
      <c r="L44" s="34">
        <v>56.25</v>
      </c>
      <c r="M44" s="34"/>
      <c r="N44" s="34"/>
      <c r="O44" s="34"/>
      <c r="P44" s="34"/>
      <c r="Q44" s="39">
        <v>56.25</v>
      </c>
      <c r="R44" s="29"/>
    </row>
    <row r="45" spans="1:18" x14ac:dyDescent="0.25">
      <c r="A45" s="47"/>
      <c r="B45" s="33"/>
      <c r="C45" s="75"/>
      <c r="D45" s="64" t="s">
        <v>144</v>
      </c>
      <c r="E45" s="43">
        <v>59.02</v>
      </c>
      <c r="F45" s="34"/>
      <c r="G45" s="34"/>
      <c r="H45" s="34"/>
      <c r="I45" s="34"/>
      <c r="J45" s="34"/>
      <c r="K45" s="34"/>
      <c r="L45" s="34">
        <v>57.16</v>
      </c>
      <c r="M45" s="34"/>
      <c r="N45" s="34"/>
      <c r="O45" s="34"/>
      <c r="P45" s="34"/>
      <c r="Q45" s="39">
        <v>57.16</v>
      </c>
      <c r="R45" s="29"/>
    </row>
    <row r="46" spans="1:18" x14ac:dyDescent="0.25">
      <c r="A46" s="47"/>
      <c r="B46" s="33"/>
      <c r="C46" s="75"/>
      <c r="D46" s="64" t="s">
        <v>355</v>
      </c>
      <c r="E46" s="43"/>
      <c r="F46" s="34"/>
      <c r="G46" s="34"/>
      <c r="H46" s="34"/>
      <c r="I46" s="34"/>
      <c r="J46" s="34"/>
      <c r="K46" s="34"/>
      <c r="L46" s="34"/>
      <c r="M46" s="34"/>
      <c r="N46" s="34">
        <v>57.49</v>
      </c>
      <c r="O46" s="34"/>
      <c r="P46" s="34"/>
      <c r="Q46" s="39">
        <v>57.49</v>
      </c>
      <c r="R46" s="29"/>
    </row>
    <row r="47" spans="1:18" x14ac:dyDescent="0.25">
      <c r="A47" s="47"/>
      <c r="B47" s="33"/>
      <c r="C47" s="75"/>
      <c r="D47" s="64" t="s">
        <v>136</v>
      </c>
      <c r="E47" s="43"/>
      <c r="F47" s="34"/>
      <c r="G47" s="34"/>
      <c r="H47" s="34">
        <v>60.91</v>
      </c>
      <c r="I47" s="34"/>
      <c r="J47" s="34"/>
      <c r="K47" s="34"/>
      <c r="L47" s="34"/>
      <c r="M47" s="34"/>
      <c r="N47" s="34">
        <v>62.13</v>
      </c>
      <c r="O47" s="34"/>
      <c r="P47" s="34"/>
      <c r="Q47" s="39">
        <v>60.91</v>
      </c>
      <c r="R47" s="29"/>
    </row>
    <row r="48" spans="1:18" x14ac:dyDescent="0.25">
      <c r="A48" s="47"/>
      <c r="B48" s="33"/>
      <c r="C48" s="75"/>
      <c r="D48" s="64" t="s">
        <v>135</v>
      </c>
      <c r="E48" s="43">
        <v>62.57</v>
      </c>
      <c r="F48" s="34"/>
      <c r="G48" s="34"/>
      <c r="H48" s="34">
        <v>62.33</v>
      </c>
      <c r="I48" s="34"/>
      <c r="J48" s="34"/>
      <c r="K48" s="34"/>
      <c r="L48" s="34">
        <v>61.55</v>
      </c>
      <c r="M48" s="34"/>
      <c r="N48" s="34"/>
      <c r="O48" s="34"/>
      <c r="P48" s="34"/>
      <c r="Q48" s="39">
        <v>61.55</v>
      </c>
      <c r="R48" s="29"/>
    </row>
    <row r="49" spans="1:18" x14ac:dyDescent="0.25">
      <c r="A49" s="47"/>
      <c r="B49" s="33"/>
      <c r="C49" s="75"/>
      <c r="D49" s="64" t="s">
        <v>132</v>
      </c>
      <c r="E49" s="43">
        <v>67.14</v>
      </c>
      <c r="F49" s="34"/>
      <c r="G49" s="34"/>
      <c r="H49" s="34"/>
      <c r="I49" s="34"/>
      <c r="J49" s="34"/>
      <c r="K49" s="34"/>
      <c r="L49" s="34">
        <v>66.61</v>
      </c>
      <c r="M49" s="34"/>
      <c r="N49" s="34"/>
      <c r="O49" s="34"/>
      <c r="P49" s="34"/>
      <c r="Q49" s="39">
        <v>66.61</v>
      </c>
      <c r="R49" s="29"/>
    </row>
    <row r="50" spans="1:18" x14ac:dyDescent="0.25">
      <c r="A50" s="47"/>
      <c r="B50" s="33"/>
      <c r="C50" s="75"/>
      <c r="D50" s="64" t="s">
        <v>150</v>
      </c>
      <c r="E50" s="43"/>
      <c r="F50" s="34"/>
      <c r="G50" s="34"/>
      <c r="H50" s="34">
        <v>68.400000000000006</v>
      </c>
      <c r="I50" s="34"/>
      <c r="J50" s="34"/>
      <c r="K50" s="34"/>
      <c r="L50" s="34">
        <v>66.81</v>
      </c>
      <c r="M50" s="34"/>
      <c r="N50" s="34"/>
      <c r="O50" s="34"/>
      <c r="P50" s="34"/>
      <c r="Q50" s="39">
        <v>66.81</v>
      </c>
      <c r="R50" s="29"/>
    </row>
    <row r="51" spans="1:18" x14ac:dyDescent="0.25">
      <c r="A51" s="47"/>
      <c r="B51" s="33"/>
      <c r="C51" s="76"/>
      <c r="D51" s="64" t="s">
        <v>140</v>
      </c>
      <c r="E51" s="43"/>
      <c r="F51" s="34"/>
      <c r="G51" s="34"/>
      <c r="H51" s="34"/>
      <c r="I51" s="34"/>
      <c r="J51" s="34"/>
      <c r="K51" s="34"/>
      <c r="L51" s="34">
        <v>67.989999999999995</v>
      </c>
      <c r="M51" s="34"/>
      <c r="N51" s="34"/>
      <c r="O51" s="34"/>
      <c r="P51" s="34"/>
      <c r="Q51" s="39">
        <v>67.989999999999995</v>
      </c>
      <c r="R51" s="29"/>
    </row>
    <row r="52" spans="1:18" x14ac:dyDescent="0.25">
      <c r="A52" s="47"/>
      <c r="B52" s="33">
        <v>600</v>
      </c>
      <c r="C52" s="74" t="s">
        <v>375</v>
      </c>
      <c r="D52" s="64" t="s">
        <v>112</v>
      </c>
      <c r="E52" s="44"/>
      <c r="F52" s="35"/>
      <c r="G52" s="35"/>
      <c r="H52" s="35"/>
      <c r="I52" s="35"/>
      <c r="J52" s="35">
        <v>1.7534722222222222E-3</v>
      </c>
      <c r="K52" s="35"/>
      <c r="L52" s="35"/>
      <c r="M52" s="35"/>
      <c r="N52" s="35"/>
      <c r="O52" s="35"/>
      <c r="P52" s="35"/>
      <c r="Q52" s="40">
        <v>1.7534722222222222E-3</v>
      </c>
      <c r="R52" s="29"/>
    </row>
    <row r="53" spans="1:18" x14ac:dyDescent="0.25">
      <c r="A53" s="47"/>
      <c r="B53" s="33"/>
      <c r="C53" s="75" t="s">
        <v>377</v>
      </c>
      <c r="D53" s="64" t="s">
        <v>145</v>
      </c>
      <c r="E53" s="44"/>
      <c r="F53" s="35"/>
      <c r="G53" s="35"/>
      <c r="H53" s="35"/>
      <c r="I53" s="35"/>
      <c r="J53" s="35">
        <v>1.0520833333333335E-3</v>
      </c>
      <c r="K53" s="35"/>
      <c r="L53" s="35"/>
      <c r="M53" s="35"/>
      <c r="N53" s="35"/>
      <c r="O53" s="35"/>
      <c r="P53" s="35"/>
      <c r="Q53" s="40">
        <v>1.0520833333333335E-3</v>
      </c>
      <c r="R53" s="29"/>
    </row>
    <row r="54" spans="1:18" x14ac:dyDescent="0.25">
      <c r="A54" s="47"/>
      <c r="B54" s="33"/>
      <c r="C54" s="75"/>
      <c r="D54" s="64" t="s">
        <v>291</v>
      </c>
      <c r="E54" s="44"/>
      <c r="F54" s="35"/>
      <c r="G54" s="35"/>
      <c r="H54" s="35"/>
      <c r="I54" s="35"/>
      <c r="J54" s="35">
        <v>1.175925925925926E-3</v>
      </c>
      <c r="K54" s="35"/>
      <c r="L54" s="35"/>
      <c r="M54" s="35"/>
      <c r="N54" s="35"/>
      <c r="O54" s="35"/>
      <c r="P54" s="35"/>
      <c r="Q54" s="40">
        <v>1.175925925925926E-3</v>
      </c>
      <c r="R54" s="29"/>
    </row>
    <row r="55" spans="1:18" x14ac:dyDescent="0.25">
      <c r="A55" s="47"/>
      <c r="B55" s="33"/>
      <c r="C55" s="76"/>
      <c r="D55" s="64" t="s">
        <v>132</v>
      </c>
      <c r="E55" s="44"/>
      <c r="F55" s="35"/>
      <c r="G55" s="35"/>
      <c r="H55" s="35"/>
      <c r="I55" s="35"/>
      <c r="J55" s="35">
        <v>1.2592592592592592E-3</v>
      </c>
      <c r="K55" s="35"/>
      <c r="L55" s="35"/>
      <c r="M55" s="35"/>
      <c r="N55" s="35"/>
      <c r="O55" s="35"/>
      <c r="P55" s="35"/>
      <c r="Q55" s="40">
        <v>1.2592592592592592E-3</v>
      </c>
      <c r="R55" s="29"/>
    </row>
    <row r="56" spans="1:18" x14ac:dyDescent="0.25">
      <c r="A56" s="47"/>
      <c r="B56" s="33">
        <v>800</v>
      </c>
      <c r="C56" s="74" t="s">
        <v>375</v>
      </c>
      <c r="D56" s="64" t="s">
        <v>362</v>
      </c>
      <c r="E56" s="44"/>
      <c r="F56" s="35"/>
      <c r="G56" s="35"/>
      <c r="H56" s="35"/>
      <c r="I56" s="35"/>
      <c r="J56" s="35"/>
      <c r="K56" s="35">
        <v>1.8206018518518519E-3</v>
      </c>
      <c r="L56" s="35"/>
      <c r="M56" s="35">
        <v>1.9525462962962962E-3</v>
      </c>
      <c r="N56" s="35"/>
      <c r="O56" s="35"/>
      <c r="P56" s="35"/>
      <c r="Q56" s="40">
        <v>1.8206018518518519E-3</v>
      </c>
      <c r="R56" s="29"/>
    </row>
    <row r="57" spans="1:18" x14ac:dyDescent="0.25">
      <c r="A57" s="47"/>
      <c r="B57" s="33"/>
      <c r="C57" s="75"/>
      <c r="D57" s="64" t="s">
        <v>122</v>
      </c>
      <c r="E57" s="44"/>
      <c r="F57" s="35">
        <v>1.8472222222222223E-3</v>
      </c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1.8472222222222223E-3</v>
      </c>
      <c r="R57" s="29"/>
    </row>
    <row r="58" spans="1:18" x14ac:dyDescent="0.25">
      <c r="A58" s="47"/>
      <c r="B58" s="33"/>
      <c r="C58" s="75"/>
      <c r="D58" s="64" t="s">
        <v>403</v>
      </c>
      <c r="E58" s="44"/>
      <c r="F58" s="35"/>
      <c r="G58" s="35"/>
      <c r="H58" s="35"/>
      <c r="I58" s="35"/>
      <c r="J58" s="35"/>
      <c r="K58" s="35"/>
      <c r="L58" s="35"/>
      <c r="M58" s="35">
        <v>1.8680555555555553E-3</v>
      </c>
      <c r="N58" s="35"/>
      <c r="O58" s="35"/>
      <c r="P58" s="35"/>
      <c r="Q58" s="40">
        <v>1.8680555555555553E-3</v>
      </c>
      <c r="R58" s="29"/>
    </row>
    <row r="59" spans="1:18" x14ac:dyDescent="0.25">
      <c r="A59" s="47"/>
      <c r="B59" s="33"/>
      <c r="C59" s="75"/>
      <c r="D59" s="64" t="s">
        <v>407</v>
      </c>
      <c r="E59" s="44"/>
      <c r="F59" s="35"/>
      <c r="G59" s="35"/>
      <c r="H59" s="35"/>
      <c r="I59" s="35"/>
      <c r="J59" s="35"/>
      <c r="K59" s="35"/>
      <c r="L59" s="35"/>
      <c r="M59" s="35">
        <v>1.9155092592592592E-3</v>
      </c>
      <c r="N59" s="35"/>
      <c r="O59" s="35"/>
      <c r="P59" s="35"/>
      <c r="Q59" s="40">
        <v>1.9155092592592592E-3</v>
      </c>
      <c r="R59" s="29"/>
    </row>
    <row r="60" spans="1:18" x14ac:dyDescent="0.25">
      <c r="A60" s="47"/>
      <c r="B60" s="33"/>
      <c r="C60" s="75"/>
      <c r="D60" s="64" t="s">
        <v>112</v>
      </c>
      <c r="E60" s="44"/>
      <c r="F60" s="35"/>
      <c r="G60" s="35"/>
      <c r="H60" s="35"/>
      <c r="I60" s="35"/>
      <c r="J60" s="35"/>
      <c r="K60" s="35"/>
      <c r="L60" s="35"/>
      <c r="M60" s="35">
        <v>2.3414351851851851E-3</v>
      </c>
      <c r="N60" s="35"/>
      <c r="O60" s="35"/>
      <c r="P60" s="35"/>
      <c r="Q60" s="40">
        <v>2.3414351851851851E-3</v>
      </c>
      <c r="R60" s="29"/>
    </row>
    <row r="61" spans="1:18" x14ac:dyDescent="0.25">
      <c r="A61" s="47"/>
      <c r="B61" s="33"/>
      <c r="C61" s="75"/>
      <c r="D61" s="64" t="s">
        <v>185</v>
      </c>
      <c r="E61" s="44"/>
      <c r="F61" s="35"/>
      <c r="G61" s="35"/>
      <c r="H61" s="35"/>
      <c r="I61" s="35"/>
      <c r="J61" s="35"/>
      <c r="K61" s="35"/>
      <c r="L61" s="35"/>
      <c r="M61" s="35">
        <v>3.2708333333333335E-3</v>
      </c>
      <c r="N61" s="35"/>
      <c r="O61" s="35"/>
      <c r="P61" s="35"/>
      <c r="Q61" s="40">
        <v>3.2708333333333335E-3</v>
      </c>
      <c r="R61" s="29"/>
    </row>
    <row r="62" spans="1:18" x14ac:dyDescent="0.25">
      <c r="A62" s="47"/>
      <c r="B62" s="33"/>
      <c r="C62" s="75" t="s">
        <v>377</v>
      </c>
      <c r="D62" s="64" t="s">
        <v>355</v>
      </c>
      <c r="E62" s="44"/>
      <c r="F62" s="35"/>
      <c r="G62" s="35"/>
      <c r="H62" s="35"/>
      <c r="I62" s="35"/>
      <c r="J62" s="35"/>
      <c r="K62" s="35">
        <v>1.4490740740740742E-3</v>
      </c>
      <c r="L62" s="35"/>
      <c r="M62" s="35"/>
      <c r="N62" s="35"/>
      <c r="O62" s="35">
        <v>1.4618055555555556E-3</v>
      </c>
      <c r="P62" s="35"/>
      <c r="Q62" s="40">
        <v>1.4490740740740742E-3</v>
      </c>
      <c r="R62" s="29"/>
    </row>
    <row r="63" spans="1:18" x14ac:dyDescent="0.25">
      <c r="A63" s="47"/>
      <c r="B63" s="33"/>
      <c r="C63" s="75"/>
      <c r="D63" s="64" t="s">
        <v>260</v>
      </c>
      <c r="E63" s="44"/>
      <c r="F63" s="35"/>
      <c r="G63" s="35"/>
      <c r="H63" s="35"/>
      <c r="I63" s="35"/>
      <c r="J63" s="35"/>
      <c r="K63" s="35"/>
      <c r="L63" s="35"/>
      <c r="M63" s="35">
        <v>1.4641203703703706E-3</v>
      </c>
      <c r="N63" s="35"/>
      <c r="O63" s="35">
        <v>1.4525462962962964E-3</v>
      </c>
      <c r="P63" s="35">
        <v>1.5069444444444444E-3</v>
      </c>
      <c r="Q63" s="40">
        <v>1.4525462962962964E-3</v>
      </c>
      <c r="R63" s="29"/>
    </row>
    <row r="64" spans="1:18" x14ac:dyDescent="0.25">
      <c r="A64" s="47"/>
      <c r="B64" s="33"/>
      <c r="C64" s="75"/>
      <c r="D64" s="64" t="s">
        <v>145</v>
      </c>
      <c r="E64" s="44"/>
      <c r="F64" s="35">
        <v>1.5798611111111111E-3</v>
      </c>
      <c r="G64" s="35"/>
      <c r="H64" s="35"/>
      <c r="I64" s="35">
        <v>1.517361111111111E-3</v>
      </c>
      <c r="J64" s="35"/>
      <c r="K64" s="35">
        <v>1.4756944444444444E-3</v>
      </c>
      <c r="L64" s="35"/>
      <c r="M64" s="35">
        <v>1.4699074074074074E-3</v>
      </c>
      <c r="N64" s="35">
        <v>1.4641203703703706E-3</v>
      </c>
      <c r="O64" s="35">
        <v>1.5023148148148148E-3</v>
      </c>
      <c r="P64" s="35">
        <v>1.4675925925925926E-3</v>
      </c>
      <c r="Q64" s="40">
        <v>1.4641203703703706E-3</v>
      </c>
      <c r="R64" s="29"/>
    </row>
    <row r="65" spans="1:18" x14ac:dyDescent="0.25">
      <c r="A65" s="47"/>
      <c r="B65" s="33"/>
      <c r="C65" s="75"/>
      <c r="D65" s="64" t="s">
        <v>144</v>
      </c>
      <c r="E65" s="44"/>
      <c r="F65" s="35">
        <v>1.5624999999999999E-3</v>
      </c>
      <c r="G65" s="35"/>
      <c r="H65" s="35"/>
      <c r="I65" s="35"/>
      <c r="J65" s="35"/>
      <c r="K65" s="35">
        <v>1.5057870370370373E-3</v>
      </c>
      <c r="L65" s="35"/>
      <c r="M65" s="35"/>
      <c r="N65" s="35"/>
      <c r="O65" s="35"/>
      <c r="P65" s="35">
        <v>1.4756944444444444E-3</v>
      </c>
      <c r="Q65" s="40">
        <v>1.4756944444444444E-3</v>
      </c>
      <c r="R65" s="29"/>
    </row>
    <row r="66" spans="1:18" x14ac:dyDescent="0.25">
      <c r="A66" s="47"/>
      <c r="B66" s="33"/>
      <c r="C66" s="75"/>
      <c r="D66" s="64" t="s">
        <v>136</v>
      </c>
      <c r="E66" s="44"/>
      <c r="F66" s="35">
        <v>1.5219907407407411E-3</v>
      </c>
      <c r="G66" s="35"/>
      <c r="H66" s="35"/>
      <c r="I66" s="35"/>
      <c r="J66" s="35"/>
      <c r="K66" s="35">
        <v>1.5104166666666666E-3</v>
      </c>
      <c r="L66" s="35">
        <v>1.5370370370370371E-3</v>
      </c>
      <c r="M66" s="35">
        <v>1.4918981481481482E-3</v>
      </c>
      <c r="N66" s="35"/>
      <c r="O66" s="35">
        <v>1.5416666666666669E-3</v>
      </c>
      <c r="P66" s="35">
        <v>1.5162037037037036E-3</v>
      </c>
      <c r="Q66" s="40">
        <v>1.4918981481481482E-3</v>
      </c>
      <c r="R66" s="29"/>
    </row>
    <row r="67" spans="1:18" x14ac:dyDescent="0.25">
      <c r="A67" s="47"/>
      <c r="B67" s="33"/>
      <c r="C67" s="75"/>
      <c r="D67" s="64" t="s">
        <v>135</v>
      </c>
      <c r="E67" s="44"/>
      <c r="F67" s="35">
        <v>1.5358796296296294E-3</v>
      </c>
      <c r="G67" s="35"/>
      <c r="H67" s="35"/>
      <c r="I67" s="35">
        <v>1.6064814814814815E-3</v>
      </c>
      <c r="J67" s="35"/>
      <c r="K67" s="35">
        <v>1.5752314814814815E-3</v>
      </c>
      <c r="L67" s="35"/>
      <c r="M67" s="35">
        <v>1.5775462962962963E-3</v>
      </c>
      <c r="N67" s="35">
        <v>1.5486111111111111E-3</v>
      </c>
      <c r="O67" s="35"/>
      <c r="P67" s="35"/>
      <c r="Q67" s="40">
        <v>1.5358796296296294E-3</v>
      </c>
      <c r="R67" s="29"/>
    </row>
    <row r="68" spans="1:18" x14ac:dyDescent="0.25">
      <c r="A68" s="47"/>
      <c r="B68" s="33"/>
      <c r="C68" s="75"/>
      <c r="D68" s="64" t="s">
        <v>140</v>
      </c>
      <c r="E68" s="44"/>
      <c r="F68" s="35"/>
      <c r="G68" s="35"/>
      <c r="H68" s="35"/>
      <c r="I68" s="35"/>
      <c r="J68" s="35"/>
      <c r="K68" s="35">
        <v>1.8078703703703705E-3</v>
      </c>
      <c r="L68" s="35"/>
      <c r="M68" s="35">
        <v>1.6122685185185187E-3</v>
      </c>
      <c r="N68" s="35"/>
      <c r="O68" s="35"/>
      <c r="P68" s="35"/>
      <c r="Q68" s="40">
        <v>1.6122685185185187E-3</v>
      </c>
      <c r="R68" s="29"/>
    </row>
    <row r="69" spans="1:18" x14ac:dyDescent="0.25">
      <c r="A69" s="47"/>
      <c r="B69" s="33"/>
      <c r="C69" s="75"/>
      <c r="D69" s="64" t="s">
        <v>212</v>
      </c>
      <c r="E69" s="44"/>
      <c r="F69" s="35"/>
      <c r="G69" s="35"/>
      <c r="H69" s="35"/>
      <c r="I69" s="35">
        <v>1.6226851851851853E-3</v>
      </c>
      <c r="J69" s="35"/>
      <c r="K69" s="35"/>
      <c r="L69" s="35"/>
      <c r="M69" s="35">
        <v>1.6365740740740739E-3</v>
      </c>
      <c r="N69" s="35"/>
      <c r="O69" s="35"/>
      <c r="P69" s="35"/>
      <c r="Q69" s="40">
        <v>1.6226851851851853E-3</v>
      </c>
      <c r="R69" s="29"/>
    </row>
    <row r="70" spans="1:18" x14ac:dyDescent="0.25">
      <c r="A70" s="47"/>
      <c r="B70" s="33"/>
      <c r="C70" s="75"/>
      <c r="D70" s="64" t="s">
        <v>291</v>
      </c>
      <c r="E70" s="44"/>
      <c r="F70" s="35"/>
      <c r="G70" s="35"/>
      <c r="H70" s="35"/>
      <c r="I70" s="35">
        <v>1.6956018518518518E-3</v>
      </c>
      <c r="J70" s="35"/>
      <c r="K70" s="35"/>
      <c r="L70" s="35"/>
      <c r="M70" s="35">
        <v>1.7152777777777776E-3</v>
      </c>
      <c r="N70" s="35"/>
      <c r="O70" s="35"/>
      <c r="P70" s="35"/>
      <c r="Q70" s="40">
        <v>1.6956018518518518E-3</v>
      </c>
      <c r="R70" s="29"/>
    </row>
    <row r="71" spans="1:18" x14ac:dyDescent="0.25">
      <c r="A71" s="47"/>
      <c r="B71" s="33"/>
      <c r="C71" s="75"/>
      <c r="D71" s="64" t="s">
        <v>150</v>
      </c>
      <c r="E71" s="44"/>
      <c r="F71" s="35"/>
      <c r="G71" s="35"/>
      <c r="H71" s="35"/>
      <c r="I71" s="35">
        <v>1.712962962962963E-3</v>
      </c>
      <c r="J71" s="35"/>
      <c r="K71" s="35"/>
      <c r="L71" s="35"/>
      <c r="M71" s="35"/>
      <c r="N71" s="35"/>
      <c r="O71" s="35"/>
      <c r="P71" s="35"/>
      <c r="Q71" s="40">
        <v>1.712962962962963E-3</v>
      </c>
      <c r="R71" s="29"/>
    </row>
    <row r="72" spans="1:18" x14ac:dyDescent="0.25">
      <c r="A72" s="47"/>
      <c r="B72" s="33"/>
      <c r="C72" s="75"/>
      <c r="D72" s="64" t="s">
        <v>132</v>
      </c>
      <c r="E72" s="44"/>
      <c r="F72" s="35"/>
      <c r="G72" s="35"/>
      <c r="H72" s="35"/>
      <c r="I72" s="35"/>
      <c r="J72" s="35"/>
      <c r="K72" s="35">
        <v>1.7604166666666669E-3</v>
      </c>
      <c r="L72" s="35"/>
      <c r="M72" s="35">
        <v>1.721064814814815E-3</v>
      </c>
      <c r="N72" s="35">
        <v>1.741898148148148E-3</v>
      </c>
      <c r="O72" s="35"/>
      <c r="P72" s="35"/>
      <c r="Q72" s="40">
        <v>1.721064814814815E-3</v>
      </c>
      <c r="R72" s="29"/>
    </row>
    <row r="73" spans="1:18" x14ac:dyDescent="0.25">
      <c r="A73" s="47"/>
      <c r="B73" s="33"/>
      <c r="C73" s="76"/>
      <c r="D73" s="64" t="s">
        <v>415</v>
      </c>
      <c r="E73" s="44"/>
      <c r="F73" s="35"/>
      <c r="G73" s="35"/>
      <c r="H73" s="35"/>
      <c r="I73" s="35"/>
      <c r="J73" s="35"/>
      <c r="K73" s="35"/>
      <c r="L73" s="35"/>
      <c r="M73" s="35">
        <v>1.9618055555555556E-3</v>
      </c>
      <c r="N73" s="35"/>
      <c r="O73" s="35"/>
      <c r="P73" s="35"/>
      <c r="Q73" s="40">
        <v>1.9618055555555556E-3</v>
      </c>
      <c r="R73" s="29"/>
    </row>
    <row r="74" spans="1:18" x14ac:dyDescent="0.25">
      <c r="A74" s="47"/>
      <c r="B74" s="33">
        <v>1500</v>
      </c>
      <c r="C74" s="74" t="s">
        <v>375</v>
      </c>
      <c r="D74" s="64" t="s">
        <v>122</v>
      </c>
      <c r="E74" s="44">
        <v>3.6874999999999998E-3</v>
      </c>
      <c r="F74" s="35"/>
      <c r="G74" s="35"/>
      <c r="H74" s="35">
        <v>3.5937499999999997E-3</v>
      </c>
      <c r="I74" s="35"/>
      <c r="J74" s="35"/>
      <c r="K74" s="35"/>
      <c r="L74" s="35"/>
      <c r="M74" s="35"/>
      <c r="N74" s="35"/>
      <c r="O74" s="35"/>
      <c r="P74" s="35"/>
      <c r="Q74" s="40">
        <v>3.5937499999999997E-3</v>
      </c>
      <c r="R74" s="29"/>
    </row>
    <row r="75" spans="1:18" x14ac:dyDescent="0.25">
      <c r="A75" s="47"/>
      <c r="B75" s="33"/>
      <c r="C75" s="75"/>
      <c r="D75" s="64" t="s">
        <v>267</v>
      </c>
      <c r="E75" s="44"/>
      <c r="F75" s="35"/>
      <c r="G75" s="35"/>
      <c r="H75" s="35">
        <v>3.8194444444444443E-3</v>
      </c>
      <c r="I75" s="35"/>
      <c r="J75" s="35"/>
      <c r="K75" s="35"/>
      <c r="L75" s="35"/>
      <c r="M75" s="35"/>
      <c r="N75" s="35"/>
      <c r="O75" s="35"/>
      <c r="P75" s="35"/>
      <c r="Q75" s="40">
        <v>3.8194444444444443E-3</v>
      </c>
      <c r="R75" s="29"/>
    </row>
    <row r="76" spans="1:18" x14ac:dyDescent="0.25">
      <c r="A76" s="47"/>
      <c r="B76" s="33"/>
      <c r="C76" s="75"/>
      <c r="D76" s="64" t="s">
        <v>123</v>
      </c>
      <c r="E76" s="44">
        <v>4.1921296296296299E-3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4.1921296296296299E-3</v>
      </c>
      <c r="R76" s="29"/>
    </row>
    <row r="77" spans="1:18" x14ac:dyDescent="0.25">
      <c r="A77" s="47"/>
      <c r="B77" s="33"/>
      <c r="C77" s="75"/>
      <c r="D77" s="64" t="s">
        <v>110</v>
      </c>
      <c r="E77" s="44"/>
      <c r="F77" s="35"/>
      <c r="G77" s="35">
        <v>5.9363425925925929E-3</v>
      </c>
      <c r="H77" s="35">
        <v>5.8657407407407408E-3</v>
      </c>
      <c r="I77" s="35"/>
      <c r="J77" s="35"/>
      <c r="K77" s="35"/>
      <c r="L77" s="35"/>
      <c r="M77" s="35"/>
      <c r="N77" s="35"/>
      <c r="O77" s="35"/>
      <c r="P77" s="35"/>
      <c r="Q77" s="40">
        <v>5.8657407407407408E-3</v>
      </c>
      <c r="R77" s="29"/>
    </row>
    <row r="78" spans="1:18" x14ac:dyDescent="0.25">
      <c r="A78" s="47"/>
      <c r="B78" s="33"/>
      <c r="C78" s="75"/>
      <c r="D78" s="64" t="s">
        <v>185</v>
      </c>
      <c r="E78" s="44"/>
      <c r="F78" s="35"/>
      <c r="G78" s="35">
        <v>6.2928240740740748E-3</v>
      </c>
      <c r="H78" s="35">
        <v>6.0428240740740746E-3</v>
      </c>
      <c r="I78" s="35"/>
      <c r="J78" s="35"/>
      <c r="K78" s="35"/>
      <c r="L78" s="35"/>
      <c r="M78" s="35"/>
      <c r="N78" s="35"/>
      <c r="O78" s="35"/>
      <c r="P78" s="35"/>
      <c r="Q78" s="40">
        <v>6.0428240740740746E-3</v>
      </c>
      <c r="R78" s="29"/>
    </row>
    <row r="79" spans="1:18" x14ac:dyDescent="0.25">
      <c r="A79" s="47"/>
      <c r="B79" s="33"/>
      <c r="C79" s="75" t="s">
        <v>377</v>
      </c>
      <c r="D79" s="64" t="s">
        <v>136</v>
      </c>
      <c r="E79" s="44">
        <v>3.0405092592592589E-3</v>
      </c>
      <c r="F79" s="35"/>
      <c r="G79" s="35">
        <v>3.0787037037037037E-3</v>
      </c>
      <c r="H79" s="35">
        <v>3.0798611111111109E-3</v>
      </c>
      <c r="I79" s="35"/>
      <c r="J79" s="35"/>
      <c r="K79" s="35"/>
      <c r="L79" s="35"/>
      <c r="M79" s="35"/>
      <c r="N79" s="35">
        <v>3.0960648148148149E-3</v>
      </c>
      <c r="O79" s="35"/>
      <c r="P79" s="35"/>
      <c r="Q79" s="40">
        <v>3.0405092592592589E-3</v>
      </c>
      <c r="R79" s="29"/>
    </row>
    <row r="80" spans="1:18" x14ac:dyDescent="0.25">
      <c r="A80" s="47"/>
      <c r="B80" s="33"/>
      <c r="C80" s="75"/>
      <c r="D80" s="64" t="s">
        <v>148</v>
      </c>
      <c r="E80" s="44"/>
      <c r="F80" s="35"/>
      <c r="G80" s="35"/>
      <c r="H80" s="35">
        <v>3.1435185185185181E-3</v>
      </c>
      <c r="I80" s="35"/>
      <c r="J80" s="35"/>
      <c r="K80" s="35"/>
      <c r="L80" s="35"/>
      <c r="M80" s="35"/>
      <c r="N80" s="35"/>
      <c r="O80" s="35"/>
      <c r="P80" s="35"/>
      <c r="Q80" s="40">
        <v>3.1435185185185181E-3</v>
      </c>
      <c r="R80" s="29"/>
    </row>
    <row r="81" spans="1:18" x14ac:dyDescent="0.25">
      <c r="A81" s="47"/>
      <c r="B81" s="33"/>
      <c r="C81" s="75"/>
      <c r="D81" s="64" t="s">
        <v>135</v>
      </c>
      <c r="E81" s="44">
        <v>3.1678240740740742E-3</v>
      </c>
      <c r="F81" s="35"/>
      <c r="G81" s="35"/>
      <c r="H81" s="35">
        <v>3.2395833333333335E-3</v>
      </c>
      <c r="I81" s="35"/>
      <c r="J81" s="35"/>
      <c r="K81" s="35"/>
      <c r="L81" s="35">
        <v>3.1932870370370374E-3</v>
      </c>
      <c r="M81" s="35"/>
      <c r="N81" s="35"/>
      <c r="O81" s="35"/>
      <c r="P81" s="35"/>
      <c r="Q81" s="40">
        <v>3.1678240740740742E-3</v>
      </c>
      <c r="R81" s="29"/>
    </row>
    <row r="82" spans="1:18" x14ac:dyDescent="0.25">
      <c r="A82" s="47"/>
      <c r="B82" s="33"/>
      <c r="C82" s="75"/>
      <c r="D82" s="64" t="s">
        <v>145</v>
      </c>
      <c r="E82" s="44">
        <v>3.2766203703703707E-3</v>
      </c>
      <c r="F82" s="35"/>
      <c r="G82" s="35"/>
      <c r="H82" s="35">
        <v>3.2187499999999998E-3</v>
      </c>
      <c r="I82" s="35"/>
      <c r="J82" s="35"/>
      <c r="K82" s="35"/>
      <c r="L82" s="35">
        <v>3.2152777777777774E-3</v>
      </c>
      <c r="M82" s="35"/>
      <c r="N82" s="35"/>
      <c r="O82" s="35"/>
      <c r="P82" s="35"/>
      <c r="Q82" s="40">
        <v>3.2152777777777774E-3</v>
      </c>
      <c r="R82" s="29"/>
    </row>
    <row r="83" spans="1:18" x14ac:dyDescent="0.25">
      <c r="A83" s="47"/>
      <c r="B83" s="33"/>
      <c r="C83" s="75"/>
      <c r="D83" s="64" t="s">
        <v>212</v>
      </c>
      <c r="E83" s="44"/>
      <c r="F83" s="35"/>
      <c r="G83" s="35">
        <v>3.3888888888888888E-3</v>
      </c>
      <c r="H83" s="35">
        <v>3.2974537037037035E-3</v>
      </c>
      <c r="I83" s="35"/>
      <c r="J83" s="35"/>
      <c r="K83" s="35"/>
      <c r="L83" s="35"/>
      <c r="M83" s="35"/>
      <c r="N83" s="35"/>
      <c r="O83" s="35"/>
      <c r="P83" s="35"/>
      <c r="Q83" s="40">
        <v>3.2974537037037035E-3</v>
      </c>
      <c r="R83" s="29"/>
    </row>
    <row r="84" spans="1:18" x14ac:dyDescent="0.25">
      <c r="A84" s="47"/>
      <c r="B84" s="33"/>
      <c r="C84" s="75"/>
      <c r="D84" s="64" t="s">
        <v>260</v>
      </c>
      <c r="E84" s="44"/>
      <c r="F84" s="35"/>
      <c r="G84" s="35"/>
      <c r="H84" s="35">
        <v>3.3113425925925927E-3</v>
      </c>
      <c r="I84" s="35"/>
      <c r="J84" s="35"/>
      <c r="K84" s="35"/>
      <c r="L84" s="35">
        <v>3.3009259259259263E-3</v>
      </c>
      <c r="M84" s="35"/>
      <c r="N84" s="35"/>
      <c r="O84" s="35"/>
      <c r="P84" s="35"/>
      <c r="Q84" s="40">
        <v>3.3009259259259263E-3</v>
      </c>
      <c r="R84" s="29"/>
    </row>
    <row r="85" spans="1:18" x14ac:dyDescent="0.25">
      <c r="A85" s="47"/>
      <c r="B85" s="33"/>
      <c r="C85" s="75"/>
      <c r="D85" s="64" t="s">
        <v>144</v>
      </c>
      <c r="E85" s="44">
        <v>3.4537037037037036E-3</v>
      </c>
      <c r="F85" s="35"/>
      <c r="G85" s="35">
        <v>3.4004629629629628E-3</v>
      </c>
      <c r="H85" s="35">
        <v>3.3703703703703704E-3</v>
      </c>
      <c r="I85" s="35"/>
      <c r="J85" s="35"/>
      <c r="K85" s="35"/>
      <c r="L85" s="35">
        <v>3.3738425925925928E-3</v>
      </c>
      <c r="M85" s="35"/>
      <c r="N85" s="35">
        <v>3.3067129629629631E-3</v>
      </c>
      <c r="O85" s="35"/>
      <c r="P85" s="35"/>
      <c r="Q85" s="40">
        <v>3.3067129629629631E-3</v>
      </c>
      <c r="R85" s="29"/>
    </row>
    <row r="86" spans="1:18" x14ac:dyDescent="0.25">
      <c r="A86" s="47"/>
      <c r="B86" s="33"/>
      <c r="C86" s="75"/>
      <c r="D86" s="64" t="s">
        <v>140</v>
      </c>
      <c r="E86" s="44"/>
      <c r="F86" s="35"/>
      <c r="G86" s="35"/>
      <c r="H86" s="35"/>
      <c r="I86" s="35"/>
      <c r="J86" s="35"/>
      <c r="K86" s="35"/>
      <c r="L86" s="35">
        <v>3.3124999999999995E-3</v>
      </c>
      <c r="M86" s="35"/>
      <c r="N86" s="35"/>
      <c r="O86" s="35"/>
      <c r="P86" s="35"/>
      <c r="Q86" s="40">
        <v>3.3124999999999995E-3</v>
      </c>
      <c r="R86" s="29"/>
    </row>
    <row r="87" spans="1:18" x14ac:dyDescent="0.25">
      <c r="A87" s="47"/>
      <c r="B87" s="33"/>
      <c r="C87" s="75"/>
      <c r="D87" s="64" t="s">
        <v>150</v>
      </c>
      <c r="E87" s="44"/>
      <c r="F87" s="35"/>
      <c r="G87" s="35"/>
      <c r="H87" s="35">
        <v>3.4918981481481481E-3</v>
      </c>
      <c r="I87" s="35"/>
      <c r="J87" s="35"/>
      <c r="K87" s="35"/>
      <c r="L87" s="35">
        <v>3.4340277777777776E-3</v>
      </c>
      <c r="M87" s="35"/>
      <c r="N87" s="35"/>
      <c r="O87" s="35"/>
      <c r="P87" s="35"/>
      <c r="Q87" s="40">
        <v>3.4340277777777776E-3</v>
      </c>
      <c r="R87" s="29"/>
    </row>
    <row r="88" spans="1:18" x14ac:dyDescent="0.25">
      <c r="A88" s="47"/>
      <c r="B88" s="33"/>
      <c r="C88" s="75"/>
      <c r="D88" s="64" t="s">
        <v>214</v>
      </c>
      <c r="E88" s="44"/>
      <c r="F88" s="35"/>
      <c r="G88" s="35">
        <v>3.5879629629629629E-3</v>
      </c>
      <c r="H88" s="35"/>
      <c r="I88" s="35"/>
      <c r="J88" s="35"/>
      <c r="K88" s="35"/>
      <c r="L88" s="35"/>
      <c r="M88" s="35"/>
      <c r="N88" s="35"/>
      <c r="O88" s="35"/>
      <c r="P88" s="35"/>
      <c r="Q88" s="40">
        <v>3.5879629629629629E-3</v>
      </c>
      <c r="R88" s="29"/>
    </row>
    <row r="89" spans="1:18" x14ac:dyDescent="0.25">
      <c r="A89" s="47"/>
      <c r="B89" s="33"/>
      <c r="C89" s="76"/>
      <c r="D89" s="64" t="s">
        <v>132</v>
      </c>
      <c r="E89" s="44"/>
      <c r="F89" s="35"/>
      <c r="G89" s="35"/>
      <c r="H89" s="35">
        <v>3.7384259259259263E-3</v>
      </c>
      <c r="I89" s="35"/>
      <c r="J89" s="35"/>
      <c r="K89" s="35"/>
      <c r="L89" s="35">
        <v>3.7418981481481483E-3</v>
      </c>
      <c r="M89" s="35"/>
      <c r="N89" s="35"/>
      <c r="O89" s="35"/>
      <c r="P89" s="35"/>
      <c r="Q89" s="40">
        <v>3.7384259259259263E-3</v>
      </c>
      <c r="R89" s="29"/>
    </row>
    <row r="90" spans="1:18" x14ac:dyDescent="0.25">
      <c r="A90" s="47"/>
      <c r="B90" s="33">
        <v>3000</v>
      </c>
      <c r="C90" s="74" t="s">
        <v>375</v>
      </c>
      <c r="D90" s="64" t="s">
        <v>122</v>
      </c>
      <c r="E90" s="44"/>
      <c r="F90" s="35">
        <v>8.0868055555555554E-3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8.0868055555555554E-3</v>
      </c>
      <c r="R90" s="29"/>
    </row>
    <row r="91" spans="1:18" x14ac:dyDescent="0.25">
      <c r="A91" s="47"/>
      <c r="B91" s="33"/>
      <c r="C91" s="75"/>
      <c r="D91" s="64" t="s">
        <v>185</v>
      </c>
      <c r="E91" s="44"/>
      <c r="F91" s="35">
        <v>1.3387731481481481E-2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1.3387731481481481E-2</v>
      </c>
      <c r="R91" s="29"/>
    </row>
    <row r="92" spans="1:18" x14ac:dyDescent="0.25">
      <c r="A92" s="47"/>
      <c r="B92" s="33"/>
      <c r="C92" s="75"/>
      <c r="D92" s="64" t="s">
        <v>110</v>
      </c>
      <c r="E92" s="44"/>
      <c r="F92" s="35">
        <v>1.3393518518518518E-2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1.3393518518518518E-2</v>
      </c>
      <c r="R92" s="29"/>
    </row>
    <row r="93" spans="1:18" x14ac:dyDescent="0.25">
      <c r="A93" s="47"/>
      <c r="B93" s="33"/>
      <c r="C93" s="75" t="s">
        <v>377</v>
      </c>
      <c r="D93" s="64" t="s">
        <v>420</v>
      </c>
      <c r="E93" s="44"/>
      <c r="F93" s="35"/>
      <c r="G93" s="35"/>
      <c r="H93" s="35"/>
      <c r="I93" s="35"/>
      <c r="J93" s="35"/>
      <c r="K93" s="35"/>
      <c r="L93" s="35"/>
      <c r="M93" s="35">
        <v>6.766203703703704E-3</v>
      </c>
      <c r="N93" s="35"/>
      <c r="O93" s="35"/>
      <c r="P93" s="35"/>
      <c r="Q93" s="40">
        <v>6.766203703703704E-3</v>
      </c>
      <c r="R93" s="29"/>
    </row>
    <row r="94" spans="1:18" x14ac:dyDescent="0.25">
      <c r="A94" s="47"/>
      <c r="B94" s="33"/>
      <c r="C94" s="75"/>
      <c r="D94" s="64" t="s">
        <v>136</v>
      </c>
      <c r="E94" s="44"/>
      <c r="F94" s="35">
        <v>6.8946759259259256E-3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6.8946759259259256E-3</v>
      </c>
    </row>
    <row r="95" spans="1:18" x14ac:dyDescent="0.25">
      <c r="A95" s="47"/>
      <c r="B95" s="33"/>
      <c r="C95" s="75"/>
      <c r="D95" s="64" t="s">
        <v>140</v>
      </c>
      <c r="E95" s="44"/>
      <c r="F95" s="35">
        <v>7.1041666666666675E-3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7.1041666666666675E-3</v>
      </c>
    </row>
    <row r="96" spans="1:18" x14ac:dyDescent="0.25">
      <c r="A96" s="47"/>
      <c r="B96" s="33"/>
      <c r="C96" s="75"/>
      <c r="D96" s="64" t="s">
        <v>135</v>
      </c>
      <c r="E96" s="44"/>
      <c r="F96" s="35">
        <v>7.2013888888888882E-3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7.2013888888888882E-3</v>
      </c>
    </row>
    <row r="97" spans="1:17" x14ac:dyDescent="0.25">
      <c r="A97" s="47"/>
      <c r="B97" s="33"/>
      <c r="C97" s="75"/>
      <c r="D97" s="64" t="s">
        <v>150</v>
      </c>
      <c r="E97" s="44"/>
      <c r="F97" s="35">
        <v>7.292824074074074E-3</v>
      </c>
      <c r="G97" s="35"/>
      <c r="H97" s="35"/>
      <c r="I97" s="35"/>
      <c r="J97" s="35"/>
      <c r="K97" s="35"/>
      <c r="L97" s="35"/>
      <c r="M97" s="35"/>
      <c r="N97" s="35"/>
      <c r="O97" s="35"/>
      <c r="P97" s="35">
        <v>7.3379629629629628E-3</v>
      </c>
      <c r="Q97" s="40">
        <v>7.292824074074074E-3</v>
      </c>
    </row>
    <row r="98" spans="1:17" x14ac:dyDescent="0.25">
      <c r="A98" s="47"/>
      <c r="B98" s="33"/>
      <c r="C98" s="76"/>
      <c r="D98" s="64" t="s">
        <v>144</v>
      </c>
      <c r="E98" s="44"/>
      <c r="F98" s="35">
        <v>7.8599537037037041E-3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7.8599537037037041E-3</v>
      </c>
    </row>
    <row r="99" spans="1:17" x14ac:dyDescent="0.25">
      <c r="A99" s="47"/>
      <c r="B99" s="33">
        <v>5000</v>
      </c>
      <c r="C99" s="74" t="s">
        <v>375</v>
      </c>
      <c r="D99" s="64" t="s">
        <v>122</v>
      </c>
      <c r="E99" s="44">
        <v>1.379861111111111E-2</v>
      </c>
      <c r="F99" s="35"/>
      <c r="G99" s="35"/>
      <c r="H99" s="35"/>
      <c r="I99" s="35">
        <v>1.3438657407407408E-2</v>
      </c>
      <c r="J99" s="35"/>
      <c r="K99" s="35"/>
      <c r="L99" s="35"/>
      <c r="M99" s="35"/>
      <c r="N99" s="35"/>
      <c r="O99" s="35">
        <v>1.4238425925925925E-2</v>
      </c>
      <c r="P99" s="35"/>
      <c r="Q99" s="40">
        <v>1.3438657407407408E-2</v>
      </c>
    </row>
    <row r="100" spans="1:17" x14ac:dyDescent="0.25">
      <c r="A100" s="47"/>
      <c r="B100" s="33"/>
      <c r="C100" s="75"/>
      <c r="D100" s="64" t="s">
        <v>267</v>
      </c>
      <c r="E100" s="44"/>
      <c r="F100" s="35"/>
      <c r="G100" s="35"/>
      <c r="H100" s="35"/>
      <c r="I100" s="35">
        <v>1.3440972222222222E-2</v>
      </c>
      <c r="J100" s="35"/>
      <c r="K100" s="35"/>
      <c r="L100" s="35"/>
      <c r="M100" s="35"/>
      <c r="N100" s="35"/>
      <c r="O100" s="35"/>
      <c r="P100" s="35"/>
      <c r="Q100" s="40">
        <v>1.3440972222222222E-2</v>
      </c>
    </row>
    <row r="101" spans="1:17" x14ac:dyDescent="0.25">
      <c r="A101" s="47"/>
      <c r="B101" s="33"/>
      <c r="C101" s="75"/>
      <c r="D101" s="64" t="s">
        <v>403</v>
      </c>
      <c r="E101" s="44"/>
      <c r="F101" s="35"/>
      <c r="G101" s="35"/>
      <c r="H101" s="35"/>
      <c r="I101" s="35"/>
      <c r="J101" s="35"/>
      <c r="K101" s="35"/>
      <c r="L101" s="35"/>
      <c r="M101" s="35">
        <v>1.5181712962962965E-2</v>
      </c>
      <c r="N101" s="35"/>
      <c r="O101" s="35"/>
      <c r="P101" s="35"/>
      <c r="Q101" s="40">
        <v>1.5181712962962965E-2</v>
      </c>
    </row>
    <row r="102" spans="1:17" x14ac:dyDescent="0.25">
      <c r="A102" s="47"/>
      <c r="B102" s="33"/>
      <c r="C102" s="75"/>
      <c r="D102" s="64" t="s">
        <v>123</v>
      </c>
      <c r="E102" s="44">
        <v>1.6793981481481483E-2</v>
      </c>
      <c r="F102" s="35"/>
      <c r="G102" s="35"/>
      <c r="H102" s="35"/>
      <c r="I102" s="35">
        <v>1.6097222222222221E-2</v>
      </c>
      <c r="J102" s="35"/>
      <c r="K102" s="35"/>
      <c r="L102" s="35"/>
      <c r="M102" s="35"/>
      <c r="N102" s="35"/>
      <c r="O102" s="35"/>
      <c r="P102" s="35"/>
      <c r="Q102" s="40">
        <v>1.6097222222222221E-2</v>
      </c>
    </row>
    <row r="103" spans="1:17" x14ac:dyDescent="0.25">
      <c r="A103" s="47"/>
      <c r="B103" s="33"/>
      <c r="C103" s="75"/>
      <c r="D103" s="64" t="s">
        <v>411</v>
      </c>
      <c r="E103" s="44"/>
      <c r="F103" s="35"/>
      <c r="G103" s="35"/>
      <c r="H103" s="35"/>
      <c r="I103" s="35"/>
      <c r="J103" s="35"/>
      <c r="K103" s="35"/>
      <c r="L103" s="35"/>
      <c r="M103" s="35">
        <v>1.6498842592592593E-2</v>
      </c>
      <c r="N103" s="35"/>
      <c r="O103" s="35"/>
      <c r="P103" s="35"/>
      <c r="Q103" s="40">
        <v>1.6498842592592593E-2</v>
      </c>
    </row>
    <row r="104" spans="1:17" x14ac:dyDescent="0.25">
      <c r="A104" s="47"/>
      <c r="B104" s="33"/>
      <c r="C104" s="75"/>
      <c r="D104" s="64" t="s">
        <v>362</v>
      </c>
      <c r="E104" s="44"/>
      <c r="F104" s="35"/>
      <c r="G104" s="35"/>
      <c r="H104" s="35"/>
      <c r="I104" s="35"/>
      <c r="J104" s="35"/>
      <c r="K104" s="35"/>
      <c r="L104" s="35"/>
      <c r="M104" s="35">
        <v>1.7983796296296296E-2</v>
      </c>
      <c r="N104" s="35"/>
      <c r="O104" s="35"/>
      <c r="P104" s="35"/>
      <c r="Q104" s="40">
        <v>1.7983796296296296E-2</v>
      </c>
    </row>
    <row r="105" spans="1:17" x14ac:dyDescent="0.25">
      <c r="A105" s="47"/>
      <c r="B105" s="33"/>
      <c r="C105" s="75"/>
      <c r="D105" s="64" t="s">
        <v>110</v>
      </c>
      <c r="E105" s="44"/>
      <c r="F105" s="35"/>
      <c r="G105" s="35"/>
      <c r="H105" s="35"/>
      <c r="I105" s="35"/>
      <c r="J105" s="35"/>
      <c r="K105" s="35"/>
      <c r="L105" s="35"/>
      <c r="M105" s="35">
        <v>2.2300925925925929E-2</v>
      </c>
      <c r="N105" s="35"/>
      <c r="O105" s="35"/>
      <c r="P105" s="35"/>
      <c r="Q105" s="40">
        <v>2.2300925925925929E-2</v>
      </c>
    </row>
    <row r="106" spans="1:17" x14ac:dyDescent="0.25">
      <c r="A106" s="47"/>
      <c r="B106" s="33"/>
      <c r="C106" s="75"/>
      <c r="D106" s="64" t="s">
        <v>185</v>
      </c>
      <c r="E106" s="44"/>
      <c r="F106" s="35"/>
      <c r="G106" s="35"/>
      <c r="H106" s="35"/>
      <c r="I106" s="35"/>
      <c r="J106" s="35"/>
      <c r="K106" s="35"/>
      <c r="L106" s="35"/>
      <c r="M106" s="35">
        <v>2.4129629629629629E-2</v>
      </c>
      <c r="N106" s="35"/>
      <c r="O106" s="35"/>
      <c r="P106" s="35"/>
      <c r="Q106" s="40">
        <v>2.4129629629629629E-2</v>
      </c>
    </row>
    <row r="107" spans="1:17" x14ac:dyDescent="0.25">
      <c r="A107" s="47"/>
      <c r="B107" s="33"/>
      <c r="C107" s="75" t="s">
        <v>377</v>
      </c>
      <c r="D107" s="64" t="s">
        <v>148</v>
      </c>
      <c r="E107" s="44">
        <v>1.1840277777777778E-2</v>
      </c>
      <c r="F107" s="35"/>
      <c r="G107" s="35"/>
      <c r="H107" s="35"/>
      <c r="I107" s="35">
        <v>1.1871527777777778E-2</v>
      </c>
      <c r="J107" s="35"/>
      <c r="K107" s="35"/>
      <c r="L107" s="35"/>
      <c r="M107" s="35"/>
      <c r="N107" s="35"/>
      <c r="O107" s="35"/>
      <c r="P107" s="35"/>
      <c r="Q107" s="40">
        <v>1.1840277777777778E-2</v>
      </c>
    </row>
    <row r="108" spans="1:17" x14ac:dyDescent="0.25">
      <c r="A108" s="47"/>
      <c r="B108" s="33"/>
      <c r="C108" s="75"/>
      <c r="D108" s="64" t="s">
        <v>136</v>
      </c>
      <c r="E108" s="44">
        <v>1.2136574074074076E-2</v>
      </c>
      <c r="F108" s="35"/>
      <c r="G108" s="35"/>
      <c r="H108" s="35"/>
      <c r="I108" s="35"/>
      <c r="J108" s="35"/>
      <c r="K108" s="35"/>
      <c r="L108" s="35"/>
      <c r="M108" s="35">
        <v>1.3037037037037036E-2</v>
      </c>
      <c r="N108" s="35"/>
      <c r="O108" s="35"/>
      <c r="P108" s="35"/>
      <c r="Q108" s="40">
        <v>1.2136574074074076E-2</v>
      </c>
    </row>
    <row r="109" spans="1:17" x14ac:dyDescent="0.25">
      <c r="A109" s="47"/>
      <c r="B109" s="33"/>
      <c r="C109" s="75"/>
      <c r="D109" s="64" t="s">
        <v>140</v>
      </c>
      <c r="E109" s="44">
        <v>1.2217592592592592E-2</v>
      </c>
      <c r="F109" s="35"/>
      <c r="G109" s="35"/>
      <c r="H109" s="35"/>
      <c r="I109" s="35"/>
      <c r="J109" s="35"/>
      <c r="K109" s="35"/>
      <c r="L109" s="35"/>
      <c r="M109" s="35">
        <v>1.2453703703703703E-2</v>
      </c>
      <c r="N109" s="35"/>
      <c r="O109" s="35"/>
      <c r="P109" s="35"/>
      <c r="Q109" s="40">
        <v>1.2217592592592592E-2</v>
      </c>
    </row>
    <row r="110" spans="1:17" x14ac:dyDescent="0.25">
      <c r="A110" s="47"/>
      <c r="B110" s="33"/>
      <c r="C110" s="75"/>
      <c r="D110" s="64" t="s">
        <v>150</v>
      </c>
      <c r="E110" s="44">
        <v>1.2848379629629628E-2</v>
      </c>
      <c r="F110" s="35"/>
      <c r="G110" s="35"/>
      <c r="H110" s="35"/>
      <c r="I110" s="35">
        <v>1.2284722222222223E-2</v>
      </c>
      <c r="J110" s="35"/>
      <c r="K110" s="35"/>
      <c r="L110" s="35"/>
      <c r="M110" s="35"/>
      <c r="N110" s="35"/>
      <c r="O110" s="35">
        <v>1.3278935185185185E-2</v>
      </c>
      <c r="P110" s="35"/>
      <c r="Q110" s="40">
        <v>1.2284722222222223E-2</v>
      </c>
    </row>
    <row r="111" spans="1:17" x14ac:dyDescent="0.25">
      <c r="A111" s="47"/>
      <c r="B111" s="33"/>
      <c r="C111" s="75"/>
      <c r="D111" s="64" t="s">
        <v>135</v>
      </c>
      <c r="E111" s="44">
        <v>1.2664351851851852E-2</v>
      </c>
      <c r="F111" s="35"/>
      <c r="G111" s="35"/>
      <c r="H111" s="35"/>
      <c r="I111" s="35">
        <v>1.2733796296296297E-2</v>
      </c>
      <c r="J111" s="35"/>
      <c r="K111" s="35"/>
      <c r="L111" s="35"/>
      <c r="M111" s="35">
        <v>1.2807870370370372E-2</v>
      </c>
      <c r="N111" s="35"/>
      <c r="O111" s="35">
        <v>1.2866898148148148E-2</v>
      </c>
      <c r="P111" s="35"/>
      <c r="Q111" s="40">
        <v>1.2664351851851852E-2</v>
      </c>
    </row>
    <row r="112" spans="1:17" x14ac:dyDescent="0.25">
      <c r="A112" s="47"/>
      <c r="B112" s="33"/>
      <c r="C112" s="75"/>
      <c r="D112" s="64" t="s">
        <v>427</v>
      </c>
      <c r="E112" s="44"/>
      <c r="F112" s="35"/>
      <c r="G112" s="35"/>
      <c r="H112" s="35"/>
      <c r="I112" s="35"/>
      <c r="J112" s="35"/>
      <c r="K112" s="35"/>
      <c r="L112" s="35"/>
      <c r="M112" s="35">
        <v>1.2695601851851852E-2</v>
      </c>
      <c r="N112" s="35"/>
      <c r="O112" s="35"/>
      <c r="P112" s="35"/>
      <c r="Q112" s="40">
        <v>1.2695601851851852E-2</v>
      </c>
    </row>
    <row r="113" spans="1:17" x14ac:dyDescent="0.25">
      <c r="A113" s="47"/>
      <c r="B113" s="33"/>
      <c r="C113" s="75"/>
      <c r="D113" s="64" t="s">
        <v>145</v>
      </c>
      <c r="E113" s="44">
        <v>1.3158564814814816E-2</v>
      </c>
      <c r="F113" s="35"/>
      <c r="G113" s="35"/>
      <c r="H113" s="35"/>
      <c r="I113" s="35"/>
      <c r="J113" s="35"/>
      <c r="K113" s="35"/>
      <c r="L113" s="35"/>
      <c r="M113" s="35">
        <v>1.3461805555555555E-2</v>
      </c>
      <c r="N113" s="35"/>
      <c r="O113" s="35"/>
      <c r="P113" s="35"/>
      <c r="Q113" s="40">
        <v>1.3158564814814816E-2</v>
      </c>
    </row>
    <row r="114" spans="1:17" x14ac:dyDescent="0.25">
      <c r="A114" s="47"/>
      <c r="B114" s="33"/>
      <c r="C114" s="75"/>
      <c r="D114" s="64" t="s">
        <v>429</v>
      </c>
      <c r="E114" s="44"/>
      <c r="F114" s="35"/>
      <c r="G114" s="35"/>
      <c r="H114" s="35"/>
      <c r="I114" s="35"/>
      <c r="J114" s="35"/>
      <c r="K114" s="35"/>
      <c r="L114" s="35"/>
      <c r="M114" s="35">
        <v>1.398263888888889E-2</v>
      </c>
      <c r="N114" s="35"/>
      <c r="O114" s="35"/>
      <c r="P114" s="35"/>
      <c r="Q114" s="40">
        <v>1.398263888888889E-2</v>
      </c>
    </row>
    <row r="115" spans="1:17" x14ac:dyDescent="0.25">
      <c r="A115" s="47"/>
      <c r="B115" s="33"/>
      <c r="C115" s="75"/>
      <c r="D115" s="64" t="s">
        <v>144</v>
      </c>
      <c r="E115" s="44"/>
      <c r="F115" s="35"/>
      <c r="G115" s="35"/>
      <c r="H115" s="35"/>
      <c r="I115" s="35"/>
      <c r="J115" s="35"/>
      <c r="K115" s="35"/>
      <c r="L115" s="35"/>
      <c r="M115" s="35"/>
      <c r="N115" s="35"/>
      <c r="O115" s="35">
        <v>1.4167824074074074E-2</v>
      </c>
      <c r="P115" s="35"/>
      <c r="Q115" s="40">
        <v>1.4167824074074074E-2</v>
      </c>
    </row>
    <row r="116" spans="1:17" x14ac:dyDescent="0.25">
      <c r="A116" s="47"/>
      <c r="B116" s="33"/>
      <c r="C116" s="75"/>
      <c r="D116" s="64" t="s">
        <v>132</v>
      </c>
      <c r="E116" s="44">
        <v>1.488310185185185E-2</v>
      </c>
      <c r="F116" s="35"/>
      <c r="G116" s="35"/>
      <c r="H116" s="35"/>
      <c r="I116" s="35"/>
      <c r="J116" s="35"/>
      <c r="K116" s="35"/>
      <c r="L116" s="35"/>
      <c r="M116" s="35">
        <v>1.5061342592592591E-2</v>
      </c>
      <c r="N116" s="35"/>
      <c r="O116" s="35">
        <v>1.4873842592592591E-2</v>
      </c>
      <c r="P116" s="35"/>
      <c r="Q116" s="40">
        <v>1.4873842592592591E-2</v>
      </c>
    </row>
    <row r="117" spans="1:17" x14ac:dyDescent="0.25">
      <c r="A117" s="47"/>
      <c r="B117" s="33"/>
      <c r="C117" s="75"/>
      <c r="D117" s="64" t="s">
        <v>291</v>
      </c>
      <c r="E117" s="44"/>
      <c r="F117" s="35"/>
      <c r="G117" s="35"/>
      <c r="H117" s="35"/>
      <c r="I117" s="35"/>
      <c r="J117" s="35"/>
      <c r="K117" s="35"/>
      <c r="L117" s="35"/>
      <c r="M117" s="35">
        <v>1.5133101851851854E-2</v>
      </c>
      <c r="N117" s="35"/>
      <c r="O117" s="35"/>
      <c r="P117" s="35"/>
      <c r="Q117" s="40">
        <v>1.5133101851851854E-2</v>
      </c>
    </row>
    <row r="118" spans="1:17" x14ac:dyDescent="0.25">
      <c r="A118" s="47"/>
      <c r="B118" s="33"/>
      <c r="C118" s="75"/>
      <c r="D118" s="64" t="s">
        <v>260</v>
      </c>
      <c r="E118" s="44"/>
      <c r="F118" s="35"/>
      <c r="G118" s="35"/>
      <c r="H118" s="35"/>
      <c r="I118" s="35"/>
      <c r="J118" s="35"/>
      <c r="K118" s="35"/>
      <c r="L118" s="35"/>
      <c r="M118" s="35">
        <v>1.5554398148148149E-2</v>
      </c>
      <c r="N118" s="35"/>
      <c r="O118" s="35"/>
      <c r="P118" s="35"/>
      <c r="Q118" s="40">
        <v>1.5554398148148149E-2</v>
      </c>
    </row>
    <row r="119" spans="1:17" x14ac:dyDescent="0.25">
      <c r="A119" s="47"/>
      <c r="B119" s="36"/>
      <c r="C119" s="76"/>
      <c r="D119" s="64" t="s">
        <v>415</v>
      </c>
      <c r="E119" s="44"/>
      <c r="F119" s="35"/>
      <c r="G119" s="35"/>
      <c r="H119" s="35"/>
      <c r="I119" s="35"/>
      <c r="J119" s="35"/>
      <c r="K119" s="35"/>
      <c r="L119" s="35"/>
      <c r="M119" s="35">
        <v>1.6623842592592593E-2</v>
      </c>
      <c r="N119" s="35"/>
      <c r="O119" s="35"/>
      <c r="P119" s="35"/>
      <c r="Q119" s="40">
        <v>1.6623842592592593E-2</v>
      </c>
    </row>
    <row r="120" spans="1:17" x14ac:dyDescent="0.25">
      <c r="A120" s="47" t="s">
        <v>320</v>
      </c>
      <c r="B120" s="46">
        <v>1</v>
      </c>
      <c r="C120" s="75" t="s">
        <v>377</v>
      </c>
      <c r="D120" s="64" t="s">
        <v>148</v>
      </c>
      <c r="E120" s="44"/>
      <c r="F120" s="35"/>
      <c r="G120" s="35"/>
      <c r="H120" s="35"/>
      <c r="I120" s="35"/>
      <c r="J120" s="35">
        <v>3.3680555555555551E-3</v>
      </c>
      <c r="K120" s="35"/>
      <c r="L120" s="35"/>
      <c r="M120" s="35"/>
      <c r="N120" s="35"/>
      <c r="O120" s="35"/>
      <c r="P120" s="35"/>
      <c r="Q120" s="40">
        <v>3.3680555555555551E-3</v>
      </c>
    </row>
    <row r="121" spans="1:17" x14ac:dyDescent="0.25">
      <c r="A121" s="47"/>
      <c r="B121" s="47"/>
      <c r="C121" s="75"/>
      <c r="D121" s="64" t="s">
        <v>136</v>
      </c>
      <c r="E121" s="44"/>
      <c r="F121" s="35"/>
      <c r="G121" s="35"/>
      <c r="H121" s="35"/>
      <c r="I121" s="35"/>
      <c r="J121" s="35">
        <v>3.5578703703703705E-3</v>
      </c>
      <c r="K121" s="35"/>
      <c r="L121" s="35"/>
      <c r="M121" s="35"/>
      <c r="N121" s="35"/>
      <c r="O121" s="35"/>
      <c r="P121" s="35"/>
      <c r="Q121" s="40">
        <v>3.5578703703703705E-3</v>
      </c>
    </row>
    <row r="122" spans="1:17" x14ac:dyDescent="0.25">
      <c r="A122" s="47"/>
      <c r="B122" s="47"/>
      <c r="C122" s="75"/>
      <c r="D122" s="64" t="s">
        <v>145</v>
      </c>
      <c r="E122" s="44"/>
      <c r="F122" s="35"/>
      <c r="G122" s="35"/>
      <c r="H122" s="35"/>
      <c r="I122" s="35"/>
      <c r="J122" s="35">
        <v>3.5694444444444441E-3</v>
      </c>
      <c r="K122" s="35"/>
      <c r="L122" s="35"/>
      <c r="M122" s="35"/>
      <c r="N122" s="35"/>
      <c r="O122" s="35"/>
      <c r="P122" s="35"/>
      <c r="Q122" s="40">
        <v>3.5694444444444441E-3</v>
      </c>
    </row>
    <row r="123" spans="1:17" x14ac:dyDescent="0.25">
      <c r="A123" s="47"/>
      <c r="B123" s="47"/>
      <c r="C123" s="75"/>
      <c r="D123" s="64" t="s">
        <v>334</v>
      </c>
      <c r="E123" s="44"/>
      <c r="F123" s="35"/>
      <c r="G123" s="35"/>
      <c r="H123" s="35"/>
      <c r="I123" s="35"/>
      <c r="J123" s="35">
        <v>3.6446759259259258E-3</v>
      </c>
      <c r="K123" s="35"/>
      <c r="L123" s="35"/>
      <c r="M123" s="35"/>
      <c r="N123" s="35"/>
      <c r="O123" s="35"/>
      <c r="P123" s="35"/>
      <c r="Q123" s="40">
        <v>3.6446759259259258E-3</v>
      </c>
    </row>
    <row r="124" spans="1:17" x14ac:dyDescent="0.25">
      <c r="A124" s="47"/>
      <c r="B124" s="47"/>
      <c r="C124" s="75"/>
      <c r="D124" s="64" t="s">
        <v>150</v>
      </c>
      <c r="E124" s="44"/>
      <c r="F124" s="35"/>
      <c r="G124" s="35"/>
      <c r="H124" s="35"/>
      <c r="I124" s="35"/>
      <c r="J124" s="35">
        <v>3.6805555555555554E-3</v>
      </c>
      <c r="K124" s="35"/>
      <c r="L124" s="35"/>
      <c r="M124" s="35"/>
      <c r="N124" s="35"/>
      <c r="O124" s="35"/>
      <c r="P124" s="35"/>
      <c r="Q124" s="40">
        <v>3.6805555555555554E-3</v>
      </c>
    </row>
    <row r="125" spans="1:17" x14ac:dyDescent="0.25">
      <c r="A125" s="47"/>
      <c r="B125" s="47"/>
      <c r="C125" s="75"/>
      <c r="D125" s="64" t="s">
        <v>332</v>
      </c>
      <c r="E125" s="44"/>
      <c r="F125" s="35"/>
      <c r="G125" s="35"/>
      <c r="H125" s="35"/>
      <c r="I125" s="35"/>
      <c r="J125" s="35">
        <v>3.9189814814814816E-3</v>
      </c>
      <c r="K125" s="35"/>
      <c r="L125" s="35"/>
      <c r="M125" s="35"/>
      <c r="N125" s="35"/>
      <c r="O125" s="35"/>
      <c r="P125" s="35"/>
      <c r="Q125" s="40">
        <v>3.9189814814814816E-3</v>
      </c>
    </row>
    <row r="126" spans="1:17" x14ac:dyDescent="0.25">
      <c r="A126" s="47"/>
      <c r="B126" s="47"/>
      <c r="C126" s="75"/>
      <c r="D126" s="64" t="s">
        <v>132</v>
      </c>
      <c r="E126" s="44"/>
      <c r="F126" s="35"/>
      <c r="G126" s="35"/>
      <c r="H126" s="35"/>
      <c r="I126" s="35"/>
      <c r="J126" s="35">
        <v>4.0937499999999993E-3</v>
      </c>
      <c r="K126" s="35"/>
      <c r="L126" s="35"/>
      <c r="M126" s="35"/>
      <c r="N126" s="35"/>
      <c r="O126" s="35"/>
      <c r="P126" s="35"/>
      <c r="Q126" s="40">
        <v>4.0937499999999993E-3</v>
      </c>
    </row>
    <row r="127" spans="1:17" x14ac:dyDescent="0.25">
      <c r="A127" s="47"/>
      <c r="B127" s="48"/>
      <c r="C127" s="75"/>
      <c r="D127" s="64" t="s">
        <v>140</v>
      </c>
      <c r="E127" s="44"/>
      <c r="F127" s="35"/>
      <c r="G127" s="35"/>
      <c r="H127" s="35"/>
      <c r="I127" s="35"/>
      <c r="J127" s="35">
        <v>4.5648148148148149E-3</v>
      </c>
      <c r="K127" s="35"/>
      <c r="L127" s="35"/>
      <c r="M127" s="35"/>
      <c r="N127" s="35"/>
      <c r="O127" s="35"/>
      <c r="P127" s="35"/>
      <c r="Q127" s="40">
        <v>4.5648148148148149E-3</v>
      </c>
    </row>
    <row r="128" spans="1:17" x14ac:dyDescent="0.25">
      <c r="A128" s="47" t="s">
        <v>15</v>
      </c>
      <c r="B128" s="77">
        <v>80</v>
      </c>
      <c r="C128" s="64" t="s">
        <v>375</v>
      </c>
      <c r="D128" s="64" t="s">
        <v>109</v>
      </c>
      <c r="E128" s="43">
        <v>19.53</v>
      </c>
      <c r="F128" s="34"/>
      <c r="G128" s="34">
        <v>19.29</v>
      </c>
      <c r="H128" s="34"/>
      <c r="I128" s="34"/>
      <c r="J128" s="34"/>
      <c r="K128" s="34"/>
      <c r="L128" s="34">
        <v>19.350000000000001</v>
      </c>
      <c r="M128" s="34"/>
      <c r="N128" s="34"/>
      <c r="O128" s="34"/>
      <c r="P128" s="34"/>
      <c r="Q128" s="39">
        <v>19.29</v>
      </c>
    </row>
    <row r="129" spans="1:17" x14ac:dyDescent="0.25">
      <c r="A129" s="47" t="s">
        <v>35</v>
      </c>
      <c r="B129" s="31">
        <v>2000</v>
      </c>
      <c r="C129" s="75" t="s">
        <v>375</v>
      </c>
      <c r="D129" s="64" t="s">
        <v>185</v>
      </c>
      <c r="E129" s="44"/>
      <c r="F129" s="35"/>
      <c r="G129" s="35"/>
      <c r="H129" s="35"/>
      <c r="I129" s="35"/>
      <c r="J129" s="35"/>
      <c r="K129" s="35">
        <v>9.3958333333333324E-3</v>
      </c>
      <c r="L129" s="35"/>
      <c r="M129" s="35"/>
      <c r="N129" s="35"/>
      <c r="O129" s="35"/>
      <c r="P129" s="35"/>
      <c r="Q129" s="40">
        <v>9.3958333333333324E-3</v>
      </c>
    </row>
    <row r="130" spans="1:17" x14ac:dyDescent="0.25">
      <c r="A130" s="47"/>
      <c r="B130" s="31">
        <v>3000</v>
      </c>
      <c r="C130" s="74" t="s">
        <v>377</v>
      </c>
      <c r="D130" s="64" t="s">
        <v>150</v>
      </c>
      <c r="E130" s="44"/>
      <c r="F130" s="35"/>
      <c r="G130" s="35"/>
      <c r="H130" s="35"/>
      <c r="I130" s="35"/>
      <c r="J130" s="35"/>
      <c r="K130" s="35">
        <v>8.1793981481481492E-3</v>
      </c>
      <c r="L130" s="35"/>
      <c r="M130" s="35"/>
      <c r="N130" s="35"/>
      <c r="O130" s="35"/>
      <c r="P130" s="35"/>
      <c r="Q130" s="40">
        <v>8.1793981481481492E-3</v>
      </c>
    </row>
    <row r="131" spans="1:17" x14ac:dyDescent="0.25">
      <c r="A131" s="47"/>
      <c r="B131" s="36"/>
      <c r="C131" s="76"/>
      <c r="D131" s="64" t="s">
        <v>135</v>
      </c>
      <c r="E131" s="44"/>
      <c r="F131" s="35"/>
      <c r="G131" s="35"/>
      <c r="H131" s="35"/>
      <c r="I131" s="35"/>
      <c r="J131" s="35"/>
      <c r="K131" s="35">
        <v>8.8298611111111112E-3</v>
      </c>
      <c r="L131" s="35"/>
      <c r="M131" s="35"/>
      <c r="N131" s="35"/>
      <c r="O131" s="35"/>
      <c r="P131" s="35"/>
      <c r="Q131" s="40">
        <v>8.8298611111111112E-3</v>
      </c>
    </row>
    <row r="132" spans="1:17" x14ac:dyDescent="0.25">
      <c r="A132" s="47" t="s">
        <v>26</v>
      </c>
      <c r="B132" s="26">
        <v>2000</v>
      </c>
      <c r="C132" s="75" t="s">
        <v>375</v>
      </c>
      <c r="D132" s="64" t="s">
        <v>112</v>
      </c>
      <c r="E132" s="44"/>
      <c r="F132" s="35"/>
      <c r="G132" s="35"/>
      <c r="H132" s="35"/>
      <c r="I132" s="35"/>
      <c r="J132" s="35"/>
      <c r="K132" s="35"/>
      <c r="L132" s="35"/>
      <c r="M132" s="35">
        <v>9.6956018518518511E-3</v>
      </c>
      <c r="N132" s="35"/>
      <c r="O132" s="35"/>
      <c r="P132" s="35"/>
      <c r="Q132" s="40">
        <v>9.6956018518518511E-3</v>
      </c>
    </row>
    <row r="133" spans="1:17" x14ac:dyDescent="0.25">
      <c r="A133" s="48"/>
      <c r="B133" s="77">
        <v>3000</v>
      </c>
      <c r="C133" s="64" t="s">
        <v>375</v>
      </c>
      <c r="D133" s="64" t="s">
        <v>112</v>
      </c>
      <c r="E133" s="45">
        <v>1.6060185185185184E-2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41">
        <v>1.6060185185185184E-2</v>
      </c>
    </row>
    <row r="134" spans="1:17" x14ac:dyDescent="0.25">
      <c r="A134"/>
      <c r="B134"/>
    </row>
    <row r="135" spans="1:17" x14ac:dyDescent="0.25">
      <c r="A135"/>
      <c r="B135"/>
    </row>
    <row r="136" spans="1:17" x14ac:dyDescent="0.25">
      <c r="A136"/>
      <c r="B136"/>
    </row>
    <row r="137" spans="1:17" x14ac:dyDescent="0.25">
      <c r="A137"/>
    </row>
    <row r="138" spans="1:17" x14ac:dyDescent="0.25">
      <c r="A138"/>
    </row>
    <row r="139" spans="1:17" x14ac:dyDescent="0.25">
      <c r="A139"/>
    </row>
    <row r="140" spans="1:17" x14ac:dyDescent="0.25">
      <c r="A140"/>
    </row>
    <row r="141" spans="1:17" x14ac:dyDescent="0.25">
      <c r="A141"/>
    </row>
    <row r="142" spans="1:17" x14ac:dyDescent="0.25">
      <c r="A142"/>
    </row>
    <row r="143" spans="1:17" x14ac:dyDescent="0.25">
      <c r="A143"/>
    </row>
    <row r="144" spans="1:17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</sheetData>
  <conditionalFormatting pivot="1" sqref="E7:P133">
    <cfRule type="expression" dxfId="2" priority="1">
      <formula>E7=$Q7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3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35B90-94C4-4910-8A37-A3AF7DF57136}">
  <sheetPr>
    <pageSetUpPr fitToPage="1"/>
  </sheetPr>
  <dimension ref="A1:R161"/>
  <sheetViews>
    <sheetView workbookViewId="0">
      <pane ySplit="6" topLeftCell="A7" activePane="bottomLeft" state="frozen"/>
      <selection pane="bottomLeft" sqref="A1:R68"/>
    </sheetView>
  </sheetViews>
  <sheetFormatPr defaultRowHeight="15" x14ac:dyDescent="0.25"/>
  <cols>
    <col min="1" max="1" width="15.140625" style="26" customWidth="1"/>
    <col min="2" max="2" width="11.5703125" style="26" customWidth="1"/>
    <col min="3" max="3" width="12" customWidth="1"/>
    <col min="4" max="4" width="17.5703125" bestFit="1" customWidth="1"/>
    <col min="5" max="18" width="9.85546875" customWidth="1"/>
  </cols>
  <sheetData>
    <row r="1" spans="1:18" ht="36" x14ac:dyDescent="0.55000000000000004">
      <c r="A1" s="49" t="s">
        <v>383</v>
      </c>
    </row>
    <row r="2" spans="1:18" x14ac:dyDescent="0.25">
      <c r="A2"/>
      <c r="B2"/>
    </row>
    <row r="3" spans="1:18" x14ac:dyDescent="0.25">
      <c r="A3" s="25" t="s">
        <v>374</v>
      </c>
      <c r="B3" t="s">
        <v>378</v>
      </c>
      <c r="D3" s="30"/>
      <c r="E3" t="s">
        <v>400</v>
      </c>
    </row>
    <row r="5" spans="1:18" x14ac:dyDescent="0.25">
      <c r="A5" s="28" t="s">
        <v>380</v>
      </c>
      <c r="C5" s="26"/>
      <c r="D5" s="26"/>
      <c r="E5" s="25" t="s">
        <v>368</v>
      </c>
    </row>
    <row r="6" spans="1:18" x14ac:dyDescent="0.25">
      <c r="A6" s="25" t="s">
        <v>3</v>
      </c>
      <c r="B6" s="28" t="s">
        <v>4</v>
      </c>
      <c r="C6" s="25" t="s">
        <v>373</v>
      </c>
      <c r="D6" s="25" t="s">
        <v>6</v>
      </c>
      <c r="E6">
        <v>1</v>
      </c>
      <c r="F6">
        <v>2</v>
      </c>
      <c r="G6">
        <v>3</v>
      </c>
      <c r="H6">
        <v>4</v>
      </c>
      <c r="I6">
        <v>5</v>
      </c>
      <c r="J6">
        <v>6</v>
      </c>
      <c r="K6">
        <v>7</v>
      </c>
      <c r="L6">
        <v>8</v>
      </c>
      <c r="M6">
        <v>9</v>
      </c>
      <c r="N6">
        <v>10</v>
      </c>
      <c r="O6">
        <v>11</v>
      </c>
      <c r="P6">
        <v>12</v>
      </c>
      <c r="Q6" t="s">
        <v>511</v>
      </c>
      <c r="R6" t="s">
        <v>370</v>
      </c>
    </row>
    <row r="7" spans="1:18" x14ac:dyDescent="0.25">
      <c r="A7" s="46" t="s">
        <v>19</v>
      </c>
      <c r="B7" s="46" t="s">
        <v>372</v>
      </c>
      <c r="C7" s="46" t="s">
        <v>375</v>
      </c>
      <c r="D7" s="2" t="s">
        <v>109</v>
      </c>
      <c r="E7" s="42">
        <v>22.39</v>
      </c>
      <c r="F7" s="32"/>
      <c r="G7" s="32">
        <v>21.73</v>
      </c>
      <c r="H7" s="32">
        <v>19.100000000000001</v>
      </c>
      <c r="I7" s="32">
        <v>21.64</v>
      </c>
      <c r="J7" s="32"/>
      <c r="K7" s="32"/>
      <c r="L7" s="32"/>
      <c r="M7" s="32">
        <v>23.18</v>
      </c>
      <c r="N7" s="32"/>
      <c r="O7" s="32"/>
      <c r="P7" s="32"/>
      <c r="Q7" s="32"/>
      <c r="R7" s="38">
        <v>23.18</v>
      </c>
    </row>
    <row r="8" spans="1:18" x14ac:dyDescent="0.25">
      <c r="A8" s="47"/>
      <c r="B8" s="47"/>
      <c r="C8" s="47"/>
      <c r="D8" s="2" t="s">
        <v>108</v>
      </c>
      <c r="E8" s="43">
        <v>18.420000000000002</v>
      </c>
      <c r="F8" s="34"/>
      <c r="G8" s="34">
        <v>17.82</v>
      </c>
      <c r="H8" s="34">
        <v>16.190000000000001</v>
      </c>
      <c r="I8" s="34">
        <v>17</v>
      </c>
      <c r="J8" s="34"/>
      <c r="K8" s="34"/>
      <c r="L8" s="34"/>
      <c r="M8" s="34">
        <v>16.809999999999999</v>
      </c>
      <c r="N8" s="34"/>
      <c r="O8" s="34">
        <v>13.77</v>
      </c>
      <c r="P8" s="34"/>
      <c r="Q8" s="34"/>
      <c r="R8" s="39">
        <v>18.420000000000002</v>
      </c>
    </row>
    <row r="9" spans="1:18" x14ac:dyDescent="0.25">
      <c r="A9" s="47"/>
      <c r="B9" s="47"/>
      <c r="C9" s="46" t="s">
        <v>377</v>
      </c>
      <c r="D9" s="2" t="s">
        <v>155</v>
      </c>
      <c r="E9" s="43">
        <v>40.64</v>
      </c>
      <c r="F9" s="34"/>
      <c r="G9" s="34"/>
      <c r="H9" s="34">
        <v>39.25</v>
      </c>
      <c r="I9" s="34"/>
      <c r="J9" s="34"/>
      <c r="K9" s="34"/>
      <c r="L9" s="34"/>
      <c r="M9" s="34"/>
      <c r="N9" s="34"/>
      <c r="O9" s="34">
        <v>41.16</v>
      </c>
      <c r="P9" s="34"/>
      <c r="Q9" s="34"/>
      <c r="R9" s="39">
        <v>41.16</v>
      </c>
    </row>
    <row r="10" spans="1:18" x14ac:dyDescent="0.25">
      <c r="A10" s="47"/>
      <c r="B10" s="47"/>
      <c r="C10" s="47"/>
      <c r="D10" s="2" t="s">
        <v>143</v>
      </c>
      <c r="E10" s="43">
        <v>26.23</v>
      </c>
      <c r="F10" s="34">
        <v>27.87</v>
      </c>
      <c r="G10" s="34"/>
      <c r="H10" s="34">
        <v>24.37</v>
      </c>
      <c r="I10" s="34">
        <v>27.27</v>
      </c>
      <c r="J10" s="34"/>
      <c r="K10" s="34"/>
      <c r="L10" s="34"/>
      <c r="M10" s="34">
        <v>28.85</v>
      </c>
      <c r="N10" s="34"/>
      <c r="O10" s="34">
        <v>24.86</v>
      </c>
      <c r="P10" s="34"/>
      <c r="Q10" s="34"/>
      <c r="R10" s="39">
        <v>28.85</v>
      </c>
    </row>
    <row r="11" spans="1:18" x14ac:dyDescent="0.25">
      <c r="A11" s="47"/>
      <c r="B11" s="47"/>
      <c r="C11" s="47"/>
      <c r="D11" s="2" t="s">
        <v>451</v>
      </c>
      <c r="E11" s="43"/>
      <c r="F11" s="34"/>
      <c r="G11" s="34"/>
      <c r="H11" s="34"/>
      <c r="I11" s="34"/>
      <c r="J11" s="34"/>
      <c r="K11" s="34"/>
      <c r="L11" s="34"/>
      <c r="M11" s="34"/>
      <c r="N11" s="34"/>
      <c r="O11" s="34">
        <v>22.03</v>
      </c>
      <c r="P11" s="34"/>
      <c r="Q11" s="34"/>
      <c r="R11" s="39">
        <v>22.03</v>
      </c>
    </row>
    <row r="12" spans="1:18" x14ac:dyDescent="0.25">
      <c r="A12" s="47"/>
      <c r="B12" s="47"/>
      <c r="C12" s="47"/>
      <c r="D12" s="2" t="s">
        <v>350</v>
      </c>
      <c r="E12" s="43"/>
      <c r="F12" s="34"/>
      <c r="G12" s="34"/>
      <c r="H12" s="34"/>
      <c r="I12" s="34"/>
      <c r="J12" s="34"/>
      <c r="K12" s="34"/>
      <c r="L12" s="34">
        <v>16.53</v>
      </c>
      <c r="M12" s="34">
        <v>15.73</v>
      </c>
      <c r="N12" s="34">
        <v>15.78</v>
      </c>
      <c r="O12" s="34">
        <v>15.74</v>
      </c>
      <c r="P12" s="34"/>
      <c r="Q12" s="34"/>
      <c r="R12" s="39">
        <v>16.53</v>
      </c>
    </row>
    <row r="13" spans="1:18" x14ac:dyDescent="0.25">
      <c r="A13" s="47"/>
      <c r="B13" s="47"/>
      <c r="C13" s="47"/>
      <c r="D13" s="2" t="s">
        <v>140</v>
      </c>
      <c r="E13" s="43"/>
      <c r="F13" s="34"/>
      <c r="G13" s="34"/>
      <c r="H13" s="34"/>
      <c r="I13" s="34"/>
      <c r="J13" s="34"/>
      <c r="K13" s="34"/>
      <c r="L13" s="34"/>
      <c r="M13" s="34">
        <v>14.67</v>
      </c>
      <c r="N13" s="34"/>
      <c r="O13" s="34"/>
      <c r="P13" s="34"/>
      <c r="Q13" s="34"/>
      <c r="R13" s="39">
        <v>14.67</v>
      </c>
    </row>
    <row r="14" spans="1:18" x14ac:dyDescent="0.25">
      <c r="A14" s="47"/>
      <c r="B14" s="47"/>
      <c r="C14" s="47"/>
      <c r="D14" s="2" t="s">
        <v>150</v>
      </c>
      <c r="E14" s="43"/>
      <c r="F14" s="34"/>
      <c r="G14" s="34"/>
      <c r="H14" s="34"/>
      <c r="I14" s="34"/>
      <c r="J14" s="34"/>
      <c r="K14" s="34"/>
      <c r="L14" s="34"/>
      <c r="M14" s="34"/>
      <c r="N14" s="34"/>
      <c r="O14" s="34">
        <v>13.92</v>
      </c>
      <c r="P14" s="34"/>
      <c r="Q14" s="34"/>
      <c r="R14" s="39">
        <v>13.92</v>
      </c>
    </row>
    <row r="15" spans="1:18" x14ac:dyDescent="0.25">
      <c r="A15" s="47"/>
      <c r="B15" s="48"/>
      <c r="C15" s="48"/>
      <c r="D15" s="46" t="s">
        <v>454</v>
      </c>
      <c r="E15" s="4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>
        <v>13.62</v>
      </c>
      <c r="Q15" s="34"/>
      <c r="R15" s="39">
        <v>13.62</v>
      </c>
    </row>
    <row r="16" spans="1:18" x14ac:dyDescent="0.25">
      <c r="A16" s="47" t="s">
        <v>31</v>
      </c>
      <c r="B16" t="s">
        <v>372</v>
      </c>
      <c r="C16" s="46" t="s">
        <v>375</v>
      </c>
      <c r="D16" s="2" t="s">
        <v>109</v>
      </c>
      <c r="E16" s="43"/>
      <c r="F16" s="34"/>
      <c r="G16" s="34"/>
      <c r="H16" s="34"/>
      <c r="I16" s="34"/>
      <c r="J16" s="34"/>
      <c r="K16" s="34"/>
      <c r="L16" s="34">
        <v>38.74</v>
      </c>
      <c r="M16" s="34"/>
      <c r="N16" s="34">
        <v>41.12</v>
      </c>
      <c r="O16" s="34"/>
      <c r="P16" s="34">
        <v>40.29</v>
      </c>
      <c r="Q16" s="34">
        <v>37.1</v>
      </c>
      <c r="R16" s="39">
        <v>41.12</v>
      </c>
    </row>
    <row r="17" spans="1:18" x14ac:dyDescent="0.25">
      <c r="A17" s="47"/>
      <c r="B17"/>
      <c r="C17" s="47"/>
      <c r="D17" s="2" t="s">
        <v>108</v>
      </c>
      <c r="E17" s="43"/>
      <c r="F17" s="34">
        <v>30.07</v>
      </c>
      <c r="G17" s="34"/>
      <c r="H17" s="34"/>
      <c r="I17" s="34"/>
      <c r="J17" s="34">
        <v>29.29</v>
      </c>
      <c r="K17" s="34"/>
      <c r="L17" s="34">
        <v>29.02</v>
      </c>
      <c r="M17" s="34"/>
      <c r="N17" s="34">
        <v>21.62</v>
      </c>
      <c r="O17" s="34"/>
      <c r="P17" s="34">
        <v>29.37</v>
      </c>
      <c r="Q17" s="34">
        <v>29.85</v>
      </c>
      <c r="R17" s="39">
        <v>30.07</v>
      </c>
    </row>
    <row r="18" spans="1:18" x14ac:dyDescent="0.25">
      <c r="A18" s="47"/>
      <c r="B18"/>
      <c r="C18" s="47"/>
      <c r="D18" s="2" t="s">
        <v>121</v>
      </c>
      <c r="E18" s="43"/>
      <c r="F18" s="34">
        <v>11.93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9">
        <v>11.93</v>
      </c>
    </row>
    <row r="19" spans="1:18" x14ac:dyDescent="0.25">
      <c r="A19" s="47"/>
      <c r="B19"/>
      <c r="C19" s="47" t="s">
        <v>377</v>
      </c>
      <c r="D19" s="2" t="s">
        <v>155</v>
      </c>
      <c r="E19" s="43"/>
      <c r="F19" s="34"/>
      <c r="G19" s="34"/>
      <c r="H19" s="34"/>
      <c r="I19" s="34"/>
      <c r="J19" s="34">
        <v>35.979999999999997</v>
      </c>
      <c r="K19" s="34"/>
      <c r="L19" s="34">
        <v>36.56</v>
      </c>
      <c r="M19" s="34"/>
      <c r="N19" s="34">
        <v>38.159999999999997</v>
      </c>
      <c r="O19" s="34">
        <v>37.97</v>
      </c>
      <c r="P19" s="34">
        <v>39.99</v>
      </c>
      <c r="Q19" s="34">
        <v>41.14</v>
      </c>
      <c r="R19" s="39">
        <v>41.14</v>
      </c>
    </row>
    <row r="20" spans="1:18" x14ac:dyDescent="0.25">
      <c r="A20" s="47"/>
      <c r="B20"/>
      <c r="C20" s="47"/>
      <c r="D20" s="2" t="s">
        <v>178</v>
      </c>
      <c r="E20" s="43"/>
      <c r="F20" s="34">
        <v>36.979999999999997</v>
      </c>
      <c r="G20" s="34"/>
      <c r="H20" s="34"/>
      <c r="I20" s="34"/>
      <c r="J20" s="34"/>
      <c r="K20" s="34"/>
      <c r="L20" s="34"/>
      <c r="M20" s="34"/>
      <c r="N20" s="34"/>
      <c r="O20" s="34"/>
      <c r="P20" s="34">
        <v>37.04</v>
      </c>
      <c r="Q20" s="34"/>
      <c r="R20" s="39">
        <v>37.04</v>
      </c>
    </row>
    <row r="21" spans="1:18" x14ac:dyDescent="0.25">
      <c r="A21" s="47"/>
      <c r="B21"/>
      <c r="C21" s="47"/>
      <c r="D21" s="2" t="s">
        <v>476</v>
      </c>
      <c r="E21" s="43"/>
      <c r="F21" s="34">
        <v>34.700000000000003</v>
      </c>
      <c r="G21" s="34">
        <v>35.46</v>
      </c>
      <c r="H21" s="34"/>
      <c r="I21" s="34">
        <v>24.93</v>
      </c>
      <c r="J21" s="34">
        <v>33.090000000000003</v>
      </c>
      <c r="K21" s="34"/>
      <c r="L21" s="34">
        <v>26.34</v>
      </c>
      <c r="M21" s="34"/>
      <c r="N21" s="34">
        <v>27.75</v>
      </c>
      <c r="O21" s="34"/>
      <c r="P21" s="34">
        <v>25.29</v>
      </c>
      <c r="Q21" s="34">
        <v>29.39</v>
      </c>
      <c r="R21" s="39">
        <v>35.46</v>
      </c>
    </row>
    <row r="22" spans="1:18" x14ac:dyDescent="0.25">
      <c r="A22" s="47"/>
      <c r="B22"/>
      <c r="C22" s="47"/>
      <c r="D22" s="2" t="s">
        <v>143</v>
      </c>
      <c r="E22" s="43"/>
      <c r="F22" s="34"/>
      <c r="G22" s="34">
        <v>19</v>
      </c>
      <c r="H22" s="34"/>
      <c r="I22" s="34"/>
      <c r="J22" s="34">
        <v>21.08</v>
      </c>
      <c r="K22" s="34"/>
      <c r="L22" s="34">
        <v>18.829999999999998</v>
      </c>
      <c r="M22" s="34"/>
      <c r="N22" s="34"/>
      <c r="O22" s="34"/>
      <c r="P22" s="34"/>
      <c r="Q22" s="34"/>
      <c r="R22" s="39">
        <v>21.08</v>
      </c>
    </row>
    <row r="23" spans="1:18" x14ac:dyDescent="0.25">
      <c r="A23" s="47"/>
      <c r="B23"/>
      <c r="C23" s="48"/>
      <c r="D23" s="46" t="s">
        <v>150</v>
      </c>
      <c r="E23" s="4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>
        <v>12.82</v>
      </c>
      <c r="Q23" s="34">
        <v>14.31</v>
      </c>
      <c r="R23" s="39">
        <v>14.31</v>
      </c>
    </row>
    <row r="24" spans="1:18" x14ac:dyDescent="0.25">
      <c r="A24" s="47" t="s">
        <v>28</v>
      </c>
      <c r="B24" t="s">
        <v>372</v>
      </c>
      <c r="C24" s="46" t="s">
        <v>375</v>
      </c>
      <c r="D24" s="2" t="s">
        <v>109</v>
      </c>
      <c r="E24" s="43"/>
      <c r="F24" s="34"/>
      <c r="G24" s="34"/>
      <c r="H24" s="34"/>
      <c r="I24" s="34"/>
      <c r="J24" s="34"/>
      <c r="K24" s="34">
        <v>1.1000000000000001</v>
      </c>
      <c r="L24" s="34">
        <v>1.1499999999999999</v>
      </c>
      <c r="M24" s="34"/>
      <c r="N24" s="34">
        <v>1.1499999999999999</v>
      </c>
      <c r="O24" s="34"/>
      <c r="P24" s="34">
        <v>1.1000000000000001</v>
      </c>
      <c r="Q24" s="34">
        <v>1.1499999999999999</v>
      </c>
      <c r="R24" s="39">
        <v>1.1499999999999999</v>
      </c>
    </row>
    <row r="25" spans="1:18" x14ac:dyDescent="0.25">
      <c r="A25" s="47"/>
      <c r="B25"/>
      <c r="C25" s="47"/>
      <c r="D25" s="2" t="s">
        <v>108</v>
      </c>
      <c r="E25" s="43"/>
      <c r="F25" s="34">
        <v>1.05</v>
      </c>
      <c r="G25" s="34"/>
      <c r="H25" s="34">
        <v>1.07</v>
      </c>
      <c r="I25" s="34"/>
      <c r="J25" s="34">
        <v>1.1000000000000001</v>
      </c>
      <c r="K25" s="34">
        <v>1.1000000000000001</v>
      </c>
      <c r="L25" s="34">
        <v>1.1000000000000001</v>
      </c>
      <c r="M25" s="34"/>
      <c r="N25" s="34">
        <v>1.1000000000000001</v>
      </c>
      <c r="O25" s="34"/>
      <c r="P25" s="34">
        <v>1.1000000000000001</v>
      </c>
      <c r="Q25" s="34">
        <v>1.1499999999999999</v>
      </c>
      <c r="R25" s="39">
        <v>1.1499999999999999</v>
      </c>
    </row>
    <row r="26" spans="1:18" x14ac:dyDescent="0.25">
      <c r="A26" s="47"/>
      <c r="B26"/>
      <c r="C26" s="47" t="s">
        <v>377</v>
      </c>
      <c r="D26" s="48" t="s">
        <v>260</v>
      </c>
      <c r="E26" s="43"/>
      <c r="F26" s="34"/>
      <c r="G26" s="34"/>
      <c r="H26" s="34"/>
      <c r="I26" s="34"/>
      <c r="J26" s="34"/>
      <c r="K26" s="34"/>
      <c r="L26" s="34"/>
      <c r="M26" s="34"/>
      <c r="N26" s="34">
        <v>1.05</v>
      </c>
      <c r="O26" s="34"/>
      <c r="P26" s="34"/>
      <c r="Q26" s="34">
        <v>1.4</v>
      </c>
      <c r="R26" s="39">
        <v>1.4</v>
      </c>
    </row>
    <row r="27" spans="1:18" x14ac:dyDescent="0.25">
      <c r="A27" s="47"/>
      <c r="B27"/>
      <c r="C27" s="47"/>
      <c r="D27" s="2" t="s">
        <v>143</v>
      </c>
      <c r="E27" s="43"/>
      <c r="F27" s="34"/>
      <c r="G27" s="34"/>
      <c r="H27" s="34"/>
      <c r="I27" s="34"/>
      <c r="J27" s="34"/>
      <c r="K27" s="34"/>
      <c r="L27" s="34">
        <v>1.35</v>
      </c>
      <c r="M27" s="34"/>
      <c r="N27" s="34"/>
      <c r="O27" s="34"/>
      <c r="P27" s="34"/>
      <c r="Q27" s="34"/>
      <c r="R27" s="39">
        <v>1.35</v>
      </c>
    </row>
    <row r="28" spans="1:18" x14ac:dyDescent="0.25">
      <c r="A28" s="47"/>
      <c r="B28"/>
      <c r="C28" s="48"/>
      <c r="D28" s="46" t="s">
        <v>476</v>
      </c>
      <c r="E28" s="43"/>
      <c r="F28" s="34"/>
      <c r="G28" s="34"/>
      <c r="H28" s="34"/>
      <c r="I28" s="34"/>
      <c r="J28" s="34"/>
      <c r="K28" s="34"/>
      <c r="L28" s="34">
        <v>1.3</v>
      </c>
      <c r="M28" s="34"/>
      <c r="N28" s="34"/>
      <c r="O28" s="34"/>
      <c r="P28" s="34"/>
      <c r="Q28" s="34"/>
      <c r="R28" s="39">
        <v>1.3</v>
      </c>
    </row>
    <row r="29" spans="1:18" x14ac:dyDescent="0.25">
      <c r="A29" s="47" t="s">
        <v>18</v>
      </c>
      <c r="B29" t="s">
        <v>372</v>
      </c>
      <c r="C29" s="46" t="s">
        <v>375</v>
      </c>
      <c r="D29" s="2" t="s">
        <v>109</v>
      </c>
      <c r="E29" s="43">
        <v>17.02</v>
      </c>
      <c r="F29" s="34"/>
      <c r="G29" s="34">
        <v>15.41</v>
      </c>
      <c r="H29" s="34"/>
      <c r="I29" s="34">
        <v>17.350000000000001</v>
      </c>
      <c r="J29" s="34"/>
      <c r="K29" s="34">
        <v>19.88</v>
      </c>
      <c r="L29" s="34"/>
      <c r="M29" s="34">
        <v>18.41</v>
      </c>
      <c r="N29" s="34"/>
      <c r="O29" s="34"/>
      <c r="P29" s="34"/>
      <c r="Q29" s="34"/>
      <c r="R29" s="39">
        <v>19.88</v>
      </c>
    </row>
    <row r="30" spans="1:18" x14ac:dyDescent="0.25">
      <c r="A30" s="47"/>
      <c r="B30"/>
      <c r="C30" s="47"/>
      <c r="D30" s="2" t="s">
        <v>108</v>
      </c>
      <c r="E30" s="43">
        <v>16.350000000000001</v>
      </c>
      <c r="F30" s="34"/>
      <c r="G30" s="34">
        <v>15.98</v>
      </c>
      <c r="H30" s="34"/>
      <c r="I30" s="34">
        <v>17.399999999999999</v>
      </c>
      <c r="J30" s="34"/>
      <c r="K30" s="34">
        <v>17.28</v>
      </c>
      <c r="L30" s="34"/>
      <c r="M30" s="34">
        <v>15.79</v>
      </c>
      <c r="N30" s="34"/>
      <c r="O30" s="34">
        <v>14.79</v>
      </c>
      <c r="P30" s="34"/>
      <c r="Q30" s="34"/>
      <c r="R30" s="39">
        <v>17.399999999999999</v>
      </c>
    </row>
    <row r="31" spans="1:18" x14ac:dyDescent="0.25">
      <c r="A31" s="47"/>
      <c r="B31"/>
      <c r="C31" s="47"/>
      <c r="D31" s="2" t="s">
        <v>112</v>
      </c>
      <c r="E31" s="43"/>
      <c r="F31" s="34"/>
      <c r="G31" s="34">
        <v>12.01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9">
        <v>12.01</v>
      </c>
    </row>
    <row r="32" spans="1:18" x14ac:dyDescent="0.25">
      <c r="A32" s="47"/>
      <c r="B32"/>
      <c r="C32" s="47"/>
      <c r="D32" s="2" t="s">
        <v>121</v>
      </c>
      <c r="E32" s="43">
        <v>9.42</v>
      </c>
      <c r="F32" s="34"/>
      <c r="G32" s="34">
        <v>11.86</v>
      </c>
      <c r="H32" s="34"/>
      <c r="I32" s="34"/>
      <c r="J32" s="34"/>
      <c r="K32" s="34"/>
      <c r="L32" s="34"/>
      <c r="M32" s="34"/>
      <c r="N32" s="34"/>
      <c r="O32" s="34">
        <v>9.65</v>
      </c>
      <c r="P32" s="34"/>
      <c r="Q32" s="34"/>
      <c r="R32" s="39">
        <v>11.86</v>
      </c>
    </row>
    <row r="33" spans="1:18" x14ac:dyDescent="0.25">
      <c r="A33" s="47"/>
      <c r="B33"/>
      <c r="C33" s="47" t="s">
        <v>377</v>
      </c>
      <c r="D33" s="2" t="s">
        <v>155</v>
      </c>
      <c r="E33" s="43"/>
      <c r="F33" s="34"/>
      <c r="G33" s="34"/>
      <c r="H33" s="34"/>
      <c r="I33" s="34"/>
      <c r="J33" s="34"/>
      <c r="K33" s="34">
        <v>41.9</v>
      </c>
      <c r="L33" s="34"/>
      <c r="M33" s="34"/>
      <c r="N33" s="34"/>
      <c r="O33" s="34">
        <v>42.28</v>
      </c>
      <c r="P33" s="34"/>
      <c r="Q33" s="34"/>
      <c r="R33" s="39">
        <v>42.28</v>
      </c>
    </row>
    <row r="34" spans="1:18" x14ac:dyDescent="0.25">
      <c r="A34" s="47"/>
      <c r="B34"/>
      <c r="C34" s="47"/>
      <c r="D34" s="2" t="s">
        <v>143</v>
      </c>
      <c r="E34" s="43">
        <v>40.98</v>
      </c>
      <c r="F34" s="34">
        <v>37.700000000000003</v>
      </c>
      <c r="G34" s="34"/>
      <c r="H34" s="34"/>
      <c r="I34" s="34">
        <v>40.29</v>
      </c>
      <c r="J34" s="34"/>
      <c r="K34" s="34"/>
      <c r="L34" s="34"/>
      <c r="M34" s="34">
        <v>42</v>
      </c>
      <c r="N34" s="34"/>
      <c r="O34" s="34">
        <v>36.56</v>
      </c>
      <c r="P34" s="34"/>
      <c r="Q34" s="34"/>
      <c r="R34" s="39">
        <v>42</v>
      </c>
    </row>
    <row r="35" spans="1:18" x14ac:dyDescent="0.25">
      <c r="A35" s="47"/>
      <c r="B35"/>
      <c r="C35" s="47"/>
      <c r="D35" s="2" t="s">
        <v>145</v>
      </c>
      <c r="E35" s="43">
        <v>27.6</v>
      </c>
      <c r="F35" s="34"/>
      <c r="G35" s="34">
        <v>26.13</v>
      </c>
      <c r="H35" s="34"/>
      <c r="I35" s="34"/>
      <c r="J35" s="34"/>
      <c r="K35" s="34">
        <v>31.11</v>
      </c>
      <c r="L35" s="34"/>
      <c r="M35" s="34">
        <v>31.35</v>
      </c>
      <c r="N35" s="34"/>
      <c r="O35" s="34"/>
      <c r="P35" s="34"/>
      <c r="Q35" s="34"/>
      <c r="R35" s="39">
        <v>31.35</v>
      </c>
    </row>
    <row r="36" spans="1:18" x14ac:dyDescent="0.25">
      <c r="A36" s="47"/>
      <c r="B36"/>
      <c r="C36" s="47"/>
      <c r="D36" s="2" t="s">
        <v>454</v>
      </c>
      <c r="E36" s="43"/>
      <c r="F36" s="34"/>
      <c r="G36" s="34"/>
      <c r="H36" s="34"/>
      <c r="I36" s="34"/>
      <c r="J36" s="34"/>
      <c r="K36" s="34"/>
      <c r="L36" s="34"/>
      <c r="M36" s="34"/>
      <c r="N36" s="34"/>
      <c r="O36" s="34">
        <v>18.489999999999998</v>
      </c>
      <c r="P36" s="34">
        <v>23.01</v>
      </c>
      <c r="Q36" s="34"/>
      <c r="R36" s="39">
        <v>23.01</v>
      </c>
    </row>
    <row r="37" spans="1:18" x14ac:dyDescent="0.25">
      <c r="A37" s="47"/>
      <c r="B37"/>
      <c r="C37" s="47"/>
      <c r="D37" s="2" t="s">
        <v>476</v>
      </c>
      <c r="E37" s="43"/>
      <c r="F37" s="34"/>
      <c r="G37" s="34"/>
      <c r="H37" s="34">
        <v>20.64</v>
      </c>
      <c r="I37" s="34"/>
      <c r="J37" s="34"/>
      <c r="K37" s="34"/>
      <c r="L37" s="34"/>
      <c r="M37" s="34"/>
      <c r="N37" s="34"/>
      <c r="O37" s="34"/>
      <c r="P37" s="34"/>
      <c r="Q37" s="34"/>
      <c r="R37" s="39">
        <v>20.64</v>
      </c>
    </row>
    <row r="38" spans="1:18" x14ac:dyDescent="0.25">
      <c r="A38" s="47"/>
      <c r="B38"/>
      <c r="C38" s="47"/>
      <c r="D38" s="2" t="s">
        <v>150</v>
      </c>
      <c r="E38" s="43"/>
      <c r="F38" s="34"/>
      <c r="G38" s="34"/>
      <c r="H38" s="34"/>
      <c r="I38" s="34"/>
      <c r="J38" s="34"/>
      <c r="K38" s="34"/>
      <c r="L38" s="34"/>
      <c r="M38" s="34">
        <v>20.170000000000002</v>
      </c>
      <c r="N38" s="34"/>
      <c r="O38" s="34">
        <v>18.920000000000002</v>
      </c>
      <c r="P38" s="34"/>
      <c r="Q38" s="34"/>
      <c r="R38" s="39">
        <v>20.170000000000002</v>
      </c>
    </row>
    <row r="39" spans="1:18" x14ac:dyDescent="0.25">
      <c r="A39" s="47"/>
      <c r="B39"/>
      <c r="C39" s="47"/>
      <c r="D39" s="2" t="s">
        <v>350</v>
      </c>
      <c r="E39" s="43"/>
      <c r="F39" s="34"/>
      <c r="G39" s="34"/>
      <c r="H39" s="34"/>
      <c r="I39" s="34"/>
      <c r="J39" s="34"/>
      <c r="K39" s="34"/>
      <c r="L39" s="34">
        <v>15.39</v>
      </c>
      <c r="M39" s="34">
        <v>11.41</v>
      </c>
      <c r="N39" s="34">
        <v>13.03</v>
      </c>
      <c r="O39" s="34">
        <v>12.99</v>
      </c>
      <c r="P39" s="34">
        <v>11.49</v>
      </c>
      <c r="Q39" s="34"/>
      <c r="R39" s="39">
        <v>15.39</v>
      </c>
    </row>
    <row r="40" spans="1:18" x14ac:dyDescent="0.25">
      <c r="A40" s="47"/>
      <c r="B40"/>
      <c r="C40" s="47"/>
      <c r="D40" s="2" t="s">
        <v>451</v>
      </c>
      <c r="E40" s="43"/>
      <c r="F40" s="34"/>
      <c r="G40" s="34"/>
      <c r="H40" s="34"/>
      <c r="I40" s="34"/>
      <c r="J40" s="34"/>
      <c r="K40" s="34"/>
      <c r="L40" s="34"/>
      <c r="M40" s="34"/>
      <c r="N40" s="34"/>
      <c r="O40" s="34">
        <v>15.25</v>
      </c>
      <c r="P40" s="34"/>
      <c r="Q40" s="34"/>
      <c r="R40" s="39">
        <v>15.25</v>
      </c>
    </row>
    <row r="41" spans="1:18" x14ac:dyDescent="0.25">
      <c r="A41" s="47"/>
      <c r="B41"/>
      <c r="C41" s="48"/>
      <c r="D41" s="2" t="s">
        <v>140</v>
      </c>
      <c r="E41" s="43"/>
      <c r="F41" s="34"/>
      <c r="G41" s="34"/>
      <c r="H41" s="34"/>
      <c r="I41" s="34"/>
      <c r="J41" s="34"/>
      <c r="K41" s="34">
        <v>14.79</v>
      </c>
      <c r="L41" s="34"/>
      <c r="M41" s="34"/>
      <c r="N41" s="34"/>
      <c r="O41" s="34"/>
      <c r="P41" s="34"/>
      <c r="Q41" s="34"/>
      <c r="R41" s="39">
        <v>14.79</v>
      </c>
    </row>
    <row r="42" spans="1:18" x14ac:dyDescent="0.25">
      <c r="A42" s="47" t="s">
        <v>17</v>
      </c>
      <c r="B42" t="s">
        <v>372</v>
      </c>
      <c r="C42" s="46" t="s">
        <v>375</v>
      </c>
      <c r="D42" s="2" t="s">
        <v>121</v>
      </c>
      <c r="E42" s="43">
        <v>3.28</v>
      </c>
      <c r="F42" s="34"/>
      <c r="G42" s="34">
        <v>3.4</v>
      </c>
      <c r="H42" s="34">
        <v>3.64</v>
      </c>
      <c r="I42" s="34"/>
      <c r="J42" s="34"/>
      <c r="K42" s="34">
        <v>3.7</v>
      </c>
      <c r="L42" s="34"/>
      <c r="M42" s="34"/>
      <c r="N42" s="34"/>
      <c r="O42" s="34"/>
      <c r="P42" s="34"/>
      <c r="Q42" s="34"/>
      <c r="R42" s="39">
        <v>3.7</v>
      </c>
    </row>
    <row r="43" spans="1:18" x14ac:dyDescent="0.25">
      <c r="A43" s="47"/>
      <c r="B43"/>
      <c r="C43" s="47"/>
      <c r="D43" s="2" t="s">
        <v>109</v>
      </c>
      <c r="E43" s="43">
        <v>3.39</v>
      </c>
      <c r="F43" s="34"/>
      <c r="G43" s="34">
        <v>3.3</v>
      </c>
      <c r="H43" s="34">
        <v>3.31</v>
      </c>
      <c r="I43" s="34">
        <v>3.19</v>
      </c>
      <c r="J43" s="34"/>
      <c r="K43" s="34">
        <v>3.33</v>
      </c>
      <c r="L43" s="34"/>
      <c r="M43" s="34">
        <v>3.58</v>
      </c>
      <c r="N43" s="34"/>
      <c r="O43" s="34"/>
      <c r="P43" s="34"/>
      <c r="Q43" s="34"/>
      <c r="R43" s="39">
        <v>3.58</v>
      </c>
    </row>
    <row r="44" spans="1:18" x14ac:dyDescent="0.25">
      <c r="A44" s="47"/>
      <c r="B44"/>
      <c r="C44" s="47"/>
      <c r="D44" s="2" t="s">
        <v>108</v>
      </c>
      <c r="E44" s="43">
        <v>3.13</v>
      </c>
      <c r="F44" s="34"/>
      <c r="G44" s="34">
        <v>3.01</v>
      </c>
      <c r="H44" s="34">
        <v>3.2</v>
      </c>
      <c r="I44" s="34">
        <v>3.2</v>
      </c>
      <c r="J44" s="34"/>
      <c r="K44" s="34">
        <v>3.31</v>
      </c>
      <c r="L44" s="34"/>
      <c r="M44" s="34">
        <v>3.32</v>
      </c>
      <c r="N44" s="34"/>
      <c r="O44" s="34">
        <v>3.35</v>
      </c>
      <c r="P44" s="34"/>
      <c r="Q44" s="34"/>
      <c r="R44" s="39">
        <v>3.35</v>
      </c>
    </row>
    <row r="45" spans="1:18" x14ac:dyDescent="0.25">
      <c r="A45" s="47"/>
      <c r="B45"/>
      <c r="C45" s="47"/>
      <c r="D45" s="2" t="s">
        <v>110</v>
      </c>
      <c r="E45" s="43">
        <v>2.64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9">
        <v>2.64</v>
      </c>
    </row>
    <row r="46" spans="1:18" x14ac:dyDescent="0.25">
      <c r="A46" s="47"/>
      <c r="B46"/>
      <c r="C46" s="47" t="s">
        <v>377</v>
      </c>
      <c r="D46" s="2" t="s">
        <v>145</v>
      </c>
      <c r="E46" s="43"/>
      <c r="F46" s="34"/>
      <c r="G46" s="34">
        <v>4.68</v>
      </c>
      <c r="H46" s="34">
        <v>4.7</v>
      </c>
      <c r="I46" s="34">
        <v>4.78</v>
      </c>
      <c r="J46" s="34"/>
      <c r="K46" s="34"/>
      <c r="L46" s="34"/>
      <c r="M46" s="34">
        <v>4.99</v>
      </c>
      <c r="N46" s="34"/>
      <c r="O46" s="34"/>
      <c r="P46" s="34"/>
      <c r="Q46" s="34"/>
      <c r="R46" s="39">
        <v>4.99</v>
      </c>
    </row>
    <row r="47" spans="1:18" x14ac:dyDescent="0.25">
      <c r="A47" s="47"/>
      <c r="B47"/>
      <c r="C47" s="47"/>
      <c r="D47" s="2" t="s">
        <v>150</v>
      </c>
      <c r="E47" s="43">
        <v>3.76</v>
      </c>
      <c r="F47" s="34"/>
      <c r="G47" s="34"/>
      <c r="H47" s="34"/>
      <c r="I47" s="34">
        <v>4.2300000000000004</v>
      </c>
      <c r="J47" s="34"/>
      <c r="K47" s="34">
        <v>3.91</v>
      </c>
      <c r="L47" s="34"/>
      <c r="M47" s="34">
        <v>3.97</v>
      </c>
      <c r="N47" s="34"/>
      <c r="O47" s="34"/>
      <c r="P47" s="34"/>
      <c r="Q47" s="34"/>
      <c r="R47" s="39">
        <v>4.2300000000000004</v>
      </c>
    </row>
    <row r="48" spans="1:18" x14ac:dyDescent="0.25">
      <c r="A48" s="47"/>
      <c r="B48"/>
      <c r="C48" s="48"/>
      <c r="D48" s="46" t="s">
        <v>454</v>
      </c>
      <c r="E48" s="43"/>
      <c r="F48" s="34"/>
      <c r="G48" s="34"/>
      <c r="H48" s="34"/>
      <c r="I48" s="34"/>
      <c r="J48" s="34"/>
      <c r="K48" s="34"/>
      <c r="L48" s="34"/>
      <c r="M48" s="34"/>
      <c r="N48" s="34"/>
      <c r="O48" s="34">
        <v>3.37</v>
      </c>
      <c r="P48" s="34"/>
      <c r="Q48" s="34"/>
      <c r="R48" s="39">
        <v>3.37</v>
      </c>
    </row>
    <row r="49" spans="1:18" x14ac:dyDescent="0.25">
      <c r="A49" s="47" t="s">
        <v>33</v>
      </c>
      <c r="B49" t="s">
        <v>372</v>
      </c>
      <c r="C49" s="2" t="s">
        <v>375</v>
      </c>
      <c r="D49" s="2" t="s">
        <v>109</v>
      </c>
      <c r="E49" s="43"/>
      <c r="F49" s="34"/>
      <c r="G49" s="34">
        <v>2.25</v>
      </c>
      <c r="H49" s="34"/>
      <c r="I49" s="34">
        <v>2.4500000000000002</v>
      </c>
      <c r="J49" s="34"/>
      <c r="K49" s="34"/>
      <c r="L49" s="34">
        <v>2.5</v>
      </c>
      <c r="M49" s="34"/>
      <c r="N49" s="34"/>
      <c r="O49" s="34"/>
      <c r="P49" s="34">
        <v>2.65</v>
      </c>
      <c r="Q49" s="34"/>
      <c r="R49" s="39">
        <v>2.65</v>
      </c>
    </row>
    <row r="50" spans="1:18" x14ac:dyDescent="0.25">
      <c r="A50" s="47" t="s">
        <v>22</v>
      </c>
      <c r="B50" t="s">
        <v>372</v>
      </c>
      <c r="C50" t="s">
        <v>375</v>
      </c>
      <c r="D50" s="2" t="s">
        <v>109</v>
      </c>
      <c r="E50" s="43"/>
      <c r="F50" s="34"/>
      <c r="G50" s="34"/>
      <c r="H50" s="34">
        <v>8.3000000000000007</v>
      </c>
      <c r="I50" s="34"/>
      <c r="J50" s="34"/>
      <c r="K50" s="34">
        <v>8.08</v>
      </c>
      <c r="L50" s="34"/>
      <c r="M50" s="34"/>
      <c r="N50" s="34">
        <v>8.6300000000000008</v>
      </c>
      <c r="O50" s="34"/>
      <c r="P50" s="34"/>
      <c r="Q50" s="34">
        <v>7.97</v>
      </c>
      <c r="R50" s="39">
        <v>8.6300000000000008</v>
      </c>
    </row>
    <row r="51" spans="1:18" x14ac:dyDescent="0.25">
      <c r="A51" s="47"/>
      <c r="B51"/>
      <c r="D51" s="2" t="s">
        <v>108</v>
      </c>
      <c r="E51" s="43"/>
      <c r="F51" s="34">
        <v>7.73</v>
      </c>
      <c r="G51" s="34"/>
      <c r="H51" s="34">
        <v>7.66</v>
      </c>
      <c r="I51" s="34"/>
      <c r="J51" s="34">
        <v>7.45</v>
      </c>
      <c r="K51" s="34">
        <v>7.32</v>
      </c>
      <c r="L51" s="34">
        <v>7.32</v>
      </c>
      <c r="M51" s="34"/>
      <c r="N51" s="34">
        <v>7.19</v>
      </c>
      <c r="O51" s="34"/>
      <c r="P51" s="34">
        <v>7.57</v>
      </c>
      <c r="Q51" s="34">
        <v>7.04</v>
      </c>
      <c r="R51" s="39">
        <v>7.73</v>
      </c>
    </row>
    <row r="52" spans="1:18" x14ac:dyDescent="0.25">
      <c r="A52" s="47"/>
      <c r="B52"/>
      <c r="D52" s="2" t="s">
        <v>112</v>
      </c>
      <c r="E52" s="43"/>
      <c r="F52" s="34"/>
      <c r="G52" s="34"/>
      <c r="H52" s="34"/>
      <c r="I52" s="34"/>
      <c r="J52" s="34"/>
      <c r="K52" s="34"/>
      <c r="L52" s="34"/>
      <c r="M52" s="34"/>
      <c r="N52" s="34">
        <v>6.13</v>
      </c>
      <c r="O52" s="34"/>
      <c r="P52" s="34"/>
      <c r="Q52" s="34"/>
      <c r="R52" s="39">
        <v>6.13</v>
      </c>
    </row>
    <row r="53" spans="1:18" x14ac:dyDescent="0.25">
      <c r="A53" s="47"/>
      <c r="B53"/>
      <c r="D53" s="2" t="s">
        <v>407</v>
      </c>
      <c r="E53" s="43"/>
      <c r="F53" s="34"/>
      <c r="G53" s="34"/>
      <c r="H53" s="34"/>
      <c r="I53" s="34"/>
      <c r="J53" s="34"/>
      <c r="K53" s="34"/>
      <c r="L53" s="34"/>
      <c r="M53" s="34"/>
      <c r="N53" s="34">
        <v>5.79</v>
      </c>
      <c r="O53" s="34"/>
      <c r="P53" s="34"/>
      <c r="Q53" s="34"/>
      <c r="R53" s="39">
        <v>5.79</v>
      </c>
    </row>
    <row r="54" spans="1:18" x14ac:dyDescent="0.25">
      <c r="A54" s="47"/>
      <c r="B54"/>
      <c r="D54" s="2" t="s">
        <v>121</v>
      </c>
      <c r="E54" s="43"/>
      <c r="F54" s="34">
        <v>4.75</v>
      </c>
      <c r="G54" s="34"/>
      <c r="H54" s="34"/>
      <c r="I54" s="34"/>
      <c r="J54" s="34">
        <v>5.26</v>
      </c>
      <c r="K54" s="34">
        <v>5.35</v>
      </c>
      <c r="L54" s="34"/>
      <c r="M54" s="34"/>
      <c r="N54" s="34">
        <v>5.32</v>
      </c>
      <c r="O54" s="34"/>
      <c r="P54" s="34"/>
      <c r="Q54" s="34"/>
      <c r="R54" s="39">
        <v>5.35</v>
      </c>
    </row>
    <row r="55" spans="1:18" x14ac:dyDescent="0.25">
      <c r="A55" s="47"/>
      <c r="B55"/>
      <c r="C55" s="46" t="s">
        <v>377</v>
      </c>
      <c r="D55" s="2" t="s">
        <v>155</v>
      </c>
      <c r="E55" s="43"/>
      <c r="F55" s="34"/>
      <c r="G55" s="34"/>
      <c r="H55" s="34">
        <v>15.37</v>
      </c>
      <c r="I55" s="34"/>
      <c r="J55" s="34">
        <v>14.93</v>
      </c>
      <c r="K55" s="34">
        <v>15.84</v>
      </c>
      <c r="L55" s="34">
        <v>15.43</v>
      </c>
      <c r="M55" s="34">
        <v>15.76</v>
      </c>
      <c r="N55" s="34">
        <v>15.6</v>
      </c>
      <c r="O55" s="34">
        <v>16.07</v>
      </c>
      <c r="P55" s="34">
        <v>15.95</v>
      </c>
      <c r="Q55" s="34">
        <v>15.52</v>
      </c>
      <c r="R55" s="39">
        <v>16.07</v>
      </c>
    </row>
    <row r="56" spans="1:18" x14ac:dyDescent="0.25">
      <c r="A56" s="47"/>
      <c r="B56"/>
      <c r="C56" s="47"/>
      <c r="D56" s="2" t="s">
        <v>143</v>
      </c>
      <c r="E56" s="43"/>
      <c r="F56" s="34"/>
      <c r="G56" s="34">
        <v>8.9700000000000006</v>
      </c>
      <c r="H56" s="34">
        <v>9.57</v>
      </c>
      <c r="I56" s="34"/>
      <c r="J56" s="34">
        <v>9.84</v>
      </c>
      <c r="K56" s="34"/>
      <c r="L56" s="34">
        <v>9.11</v>
      </c>
      <c r="M56" s="34"/>
      <c r="N56" s="34"/>
      <c r="O56" s="34">
        <v>8.83</v>
      </c>
      <c r="P56" s="34"/>
      <c r="Q56" s="34"/>
      <c r="R56" s="39">
        <v>9.84</v>
      </c>
    </row>
    <row r="57" spans="1:18" x14ac:dyDescent="0.25">
      <c r="A57" s="47"/>
      <c r="B57"/>
      <c r="C57" s="47"/>
      <c r="D57" s="2" t="s">
        <v>476</v>
      </c>
      <c r="E57" s="43"/>
      <c r="F57" s="34"/>
      <c r="G57" s="34"/>
      <c r="H57" s="34">
        <v>8.91</v>
      </c>
      <c r="I57" s="34">
        <v>8.85</v>
      </c>
      <c r="J57" s="34">
        <v>8.39</v>
      </c>
      <c r="K57" s="34"/>
      <c r="L57" s="34">
        <v>8.5399999999999991</v>
      </c>
      <c r="M57" s="34"/>
      <c r="N57" s="34">
        <v>9.08</v>
      </c>
      <c r="O57" s="34"/>
      <c r="P57" s="34">
        <v>8.6300000000000008</v>
      </c>
      <c r="Q57" s="34"/>
      <c r="R57" s="39">
        <v>9.08</v>
      </c>
    </row>
    <row r="58" spans="1:18" x14ac:dyDescent="0.25">
      <c r="A58" s="47"/>
      <c r="B58"/>
      <c r="C58" s="47"/>
      <c r="D58" s="2" t="s">
        <v>145</v>
      </c>
      <c r="E58" s="43"/>
      <c r="F58" s="34">
        <v>7.06</v>
      </c>
      <c r="G58" s="34"/>
      <c r="H58" s="34">
        <v>6.64</v>
      </c>
      <c r="I58" s="34"/>
      <c r="J58" s="34">
        <v>6.91</v>
      </c>
      <c r="K58" s="34">
        <v>6.31</v>
      </c>
      <c r="L58" s="34"/>
      <c r="M58" s="34"/>
      <c r="N58" s="34">
        <v>7.02</v>
      </c>
      <c r="O58" s="34"/>
      <c r="P58" s="34"/>
      <c r="Q58" s="34">
        <v>7.47</v>
      </c>
      <c r="R58" s="39">
        <v>7.47</v>
      </c>
    </row>
    <row r="59" spans="1:18" x14ac:dyDescent="0.25">
      <c r="A59" s="47"/>
      <c r="B59"/>
      <c r="C59" s="47"/>
      <c r="D59" s="2" t="s">
        <v>260</v>
      </c>
      <c r="E59" s="43"/>
      <c r="F59" s="34"/>
      <c r="G59" s="34"/>
      <c r="H59" s="34"/>
      <c r="I59" s="34"/>
      <c r="J59" s="34"/>
      <c r="K59" s="34"/>
      <c r="L59" s="34"/>
      <c r="M59" s="34"/>
      <c r="N59" s="34">
        <v>6.24</v>
      </c>
      <c r="O59" s="34"/>
      <c r="P59" s="34"/>
      <c r="Q59" s="34">
        <v>7.23</v>
      </c>
      <c r="R59" s="39">
        <v>7.23</v>
      </c>
    </row>
    <row r="60" spans="1:18" x14ac:dyDescent="0.25">
      <c r="A60" s="47"/>
      <c r="B60"/>
      <c r="C60" s="47"/>
      <c r="D60" s="2" t="s">
        <v>136</v>
      </c>
      <c r="E60" s="43"/>
      <c r="F60" s="34"/>
      <c r="G60" s="34"/>
      <c r="H60" s="34"/>
      <c r="I60" s="34"/>
      <c r="J60" s="34"/>
      <c r="K60" s="34"/>
      <c r="L60" s="34"/>
      <c r="M60" s="34"/>
      <c r="N60" s="34">
        <v>6.92</v>
      </c>
      <c r="O60" s="34"/>
      <c r="P60" s="34"/>
      <c r="Q60" s="34"/>
      <c r="R60" s="39">
        <v>6.92</v>
      </c>
    </row>
    <row r="61" spans="1:18" x14ac:dyDescent="0.25">
      <c r="A61" s="47"/>
      <c r="B61"/>
      <c r="C61" s="47"/>
      <c r="D61" s="2" t="s">
        <v>140</v>
      </c>
      <c r="E61" s="43"/>
      <c r="F61" s="34"/>
      <c r="G61" s="34"/>
      <c r="H61" s="34"/>
      <c r="I61" s="34"/>
      <c r="J61" s="34"/>
      <c r="K61" s="34"/>
      <c r="L61" s="34">
        <v>6.32</v>
      </c>
      <c r="M61" s="34"/>
      <c r="N61" s="34">
        <v>6.11</v>
      </c>
      <c r="O61" s="34">
        <v>5.81</v>
      </c>
      <c r="P61" s="34"/>
      <c r="Q61" s="34"/>
      <c r="R61" s="39">
        <v>6.32</v>
      </c>
    </row>
    <row r="62" spans="1:18" x14ac:dyDescent="0.25">
      <c r="A62" s="47"/>
      <c r="B62"/>
      <c r="C62" s="47"/>
      <c r="D62" s="2" t="s">
        <v>350</v>
      </c>
      <c r="E62" s="4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>
        <v>5.83</v>
      </c>
      <c r="Q62" s="34">
        <v>5.71</v>
      </c>
      <c r="R62" s="39">
        <v>5.83</v>
      </c>
    </row>
    <row r="63" spans="1:18" x14ac:dyDescent="0.25">
      <c r="A63" s="47"/>
      <c r="B63"/>
      <c r="C63" s="48"/>
      <c r="D63" s="2" t="s">
        <v>150</v>
      </c>
      <c r="E63" s="43"/>
      <c r="F63" s="34"/>
      <c r="G63" s="34"/>
      <c r="H63" s="34"/>
      <c r="I63" s="34"/>
      <c r="J63" s="34"/>
      <c r="K63" s="34"/>
      <c r="L63" s="34">
        <v>4.8899999999999997</v>
      </c>
      <c r="M63" s="34"/>
      <c r="N63" s="34"/>
      <c r="O63" s="34"/>
      <c r="P63" s="34"/>
      <c r="Q63" s="34">
        <v>5.46</v>
      </c>
      <c r="R63" s="39">
        <v>5.46</v>
      </c>
    </row>
    <row r="64" spans="1:18" x14ac:dyDescent="0.25">
      <c r="A64" s="47" t="s">
        <v>27</v>
      </c>
      <c r="B64" t="s">
        <v>372</v>
      </c>
      <c r="C64" s="46" t="s">
        <v>375</v>
      </c>
      <c r="D64" s="2" t="s">
        <v>108</v>
      </c>
      <c r="E64" s="43"/>
      <c r="F64" s="34">
        <v>6.87</v>
      </c>
      <c r="G64" s="34"/>
      <c r="H64" s="34"/>
      <c r="I64" s="34"/>
      <c r="J64" s="34">
        <v>7.41</v>
      </c>
      <c r="K64" s="34"/>
      <c r="L64" s="34">
        <v>7.23</v>
      </c>
      <c r="M64" s="34"/>
      <c r="N64" s="34">
        <v>7.74</v>
      </c>
      <c r="O64" s="34"/>
      <c r="P64" s="34">
        <v>6.9</v>
      </c>
      <c r="Q64" s="34">
        <v>7.65</v>
      </c>
      <c r="R64" s="39">
        <v>7.74</v>
      </c>
    </row>
    <row r="65" spans="1:18" x14ac:dyDescent="0.25">
      <c r="A65" s="47"/>
      <c r="B65"/>
      <c r="C65" s="47"/>
      <c r="D65" s="2" t="s">
        <v>109</v>
      </c>
      <c r="E65" s="43"/>
      <c r="F65" s="34"/>
      <c r="G65" s="34"/>
      <c r="H65" s="34"/>
      <c r="I65" s="34"/>
      <c r="J65" s="34"/>
      <c r="K65" s="34"/>
      <c r="L65" s="34">
        <v>6.78</v>
      </c>
      <c r="M65" s="34"/>
      <c r="N65" s="34">
        <v>7.58</v>
      </c>
      <c r="O65" s="34"/>
      <c r="P65" s="34">
        <v>7.4</v>
      </c>
      <c r="Q65" s="34">
        <v>7.51</v>
      </c>
      <c r="R65" s="39">
        <v>7.58</v>
      </c>
    </row>
    <row r="66" spans="1:18" x14ac:dyDescent="0.25">
      <c r="A66" s="47"/>
      <c r="B66"/>
      <c r="C66" s="47"/>
      <c r="D66" s="2" t="s">
        <v>121</v>
      </c>
      <c r="E66" s="43"/>
      <c r="F66" s="34"/>
      <c r="G66" s="34"/>
      <c r="H66" s="34"/>
      <c r="I66" s="34"/>
      <c r="J66" s="34">
        <v>6.11</v>
      </c>
      <c r="K66" s="34"/>
      <c r="L66" s="34">
        <v>6.76</v>
      </c>
      <c r="M66" s="34"/>
      <c r="N66" s="34">
        <v>6.99</v>
      </c>
      <c r="O66" s="34"/>
      <c r="P66" s="34">
        <v>6.83</v>
      </c>
      <c r="Q66" s="34"/>
      <c r="R66" s="39">
        <v>6.99</v>
      </c>
    </row>
    <row r="67" spans="1:18" x14ac:dyDescent="0.25">
      <c r="A67" s="47"/>
      <c r="B67"/>
      <c r="C67" s="47" t="s">
        <v>377</v>
      </c>
      <c r="D67" s="2" t="s">
        <v>145</v>
      </c>
      <c r="E67" s="43"/>
      <c r="F67" s="34">
        <v>9.83</v>
      </c>
      <c r="G67" s="34"/>
      <c r="H67" s="34"/>
      <c r="I67" s="34"/>
      <c r="J67" s="34">
        <v>9.35</v>
      </c>
      <c r="K67" s="34"/>
      <c r="L67" s="34">
        <v>9.6999999999999993</v>
      </c>
      <c r="M67" s="34"/>
      <c r="N67" s="34">
        <v>9.2200000000000006</v>
      </c>
      <c r="O67" s="34">
        <v>9.34</v>
      </c>
      <c r="P67" s="34"/>
      <c r="Q67" s="34">
        <v>9.6300000000000008</v>
      </c>
      <c r="R67" s="39">
        <v>9.83</v>
      </c>
    </row>
    <row r="68" spans="1:18" x14ac:dyDescent="0.25">
      <c r="A68" s="48"/>
      <c r="B68"/>
      <c r="C68" s="48"/>
      <c r="D68" s="2" t="s">
        <v>150</v>
      </c>
      <c r="E68" s="52"/>
      <c r="F68" s="50">
        <v>8.77</v>
      </c>
      <c r="G68" s="50"/>
      <c r="H68" s="50"/>
      <c r="I68" s="50"/>
      <c r="J68" s="50">
        <v>9.07</v>
      </c>
      <c r="K68" s="50"/>
      <c r="L68" s="50">
        <v>9.3800000000000008</v>
      </c>
      <c r="M68" s="50"/>
      <c r="N68" s="50"/>
      <c r="O68" s="50"/>
      <c r="P68" s="50"/>
      <c r="Q68" s="50"/>
      <c r="R68" s="51">
        <v>9.3800000000000008</v>
      </c>
    </row>
    <row r="69" spans="1:18" x14ac:dyDescent="0.25">
      <c r="A69"/>
      <c r="B69"/>
    </row>
    <row r="70" spans="1:18" x14ac:dyDescent="0.25">
      <c r="A70"/>
      <c r="B70"/>
    </row>
    <row r="71" spans="1:18" x14ac:dyDescent="0.25">
      <c r="A71"/>
      <c r="B71"/>
      <c r="R71" s="29"/>
    </row>
    <row r="72" spans="1:18" x14ac:dyDescent="0.25">
      <c r="A72"/>
      <c r="B72"/>
      <c r="R72" s="29"/>
    </row>
    <row r="73" spans="1:18" x14ac:dyDescent="0.25">
      <c r="A73"/>
      <c r="B73"/>
      <c r="R73" s="29"/>
    </row>
    <row r="74" spans="1:18" x14ac:dyDescent="0.25">
      <c r="A74"/>
      <c r="B74"/>
      <c r="R74" s="29"/>
    </row>
    <row r="75" spans="1:18" x14ac:dyDescent="0.25">
      <c r="A75"/>
      <c r="B75"/>
      <c r="R75" s="29"/>
    </row>
    <row r="76" spans="1:18" x14ac:dyDescent="0.25">
      <c r="A76"/>
      <c r="B76"/>
      <c r="R76" s="29"/>
    </row>
    <row r="77" spans="1:18" x14ac:dyDescent="0.25">
      <c r="A77"/>
      <c r="B77"/>
      <c r="R77" s="29"/>
    </row>
    <row r="78" spans="1:18" x14ac:dyDescent="0.25">
      <c r="A78"/>
      <c r="B78"/>
      <c r="R78" s="29"/>
    </row>
    <row r="79" spans="1:18" x14ac:dyDescent="0.25">
      <c r="A79"/>
      <c r="B79"/>
      <c r="R79" s="29"/>
    </row>
    <row r="80" spans="1:18" x14ac:dyDescent="0.25">
      <c r="A80"/>
      <c r="B80"/>
      <c r="R80" s="29"/>
    </row>
    <row r="81" spans="1:18" x14ac:dyDescent="0.25">
      <c r="A81"/>
      <c r="B81"/>
      <c r="R81" s="29"/>
    </row>
    <row r="82" spans="1:18" x14ac:dyDescent="0.25">
      <c r="A82"/>
      <c r="B82"/>
      <c r="N82" s="29"/>
      <c r="O82" s="29"/>
      <c r="P82" s="29"/>
      <c r="Q82" s="29"/>
      <c r="R82" s="29"/>
    </row>
    <row r="83" spans="1:18" x14ac:dyDescent="0.25">
      <c r="A83"/>
      <c r="B83"/>
      <c r="N83" s="29"/>
      <c r="O83" s="29"/>
      <c r="P83" s="29"/>
      <c r="Q83" s="29"/>
      <c r="R83" s="29"/>
    </row>
    <row r="84" spans="1:18" x14ac:dyDescent="0.25">
      <c r="A84"/>
      <c r="B84"/>
      <c r="N84" s="29"/>
      <c r="O84" s="29"/>
      <c r="P84" s="29"/>
      <c r="Q84" s="29"/>
      <c r="R84" s="29"/>
    </row>
    <row r="85" spans="1:18" x14ac:dyDescent="0.25">
      <c r="A85"/>
      <c r="B85"/>
      <c r="N85" s="29"/>
      <c r="O85" s="29"/>
      <c r="P85" s="29"/>
      <c r="Q85" s="29"/>
      <c r="R85" s="29"/>
    </row>
    <row r="86" spans="1:18" x14ac:dyDescent="0.25">
      <c r="A86"/>
      <c r="B86"/>
      <c r="N86" s="29"/>
      <c r="O86" s="29"/>
      <c r="P86" s="29"/>
      <c r="Q86" s="29"/>
      <c r="R86" s="29"/>
    </row>
    <row r="87" spans="1:18" x14ac:dyDescent="0.25">
      <c r="A87"/>
      <c r="B87"/>
      <c r="N87" s="29"/>
      <c r="O87" s="29"/>
      <c r="P87" s="29"/>
      <c r="Q87" s="29"/>
      <c r="R87" s="29"/>
    </row>
    <row r="88" spans="1:18" x14ac:dyDescent="0.25">
      <c r="A88"/>
      <c r="B88"/>
      <c r="N88" s="29"/>
      <c r="O88" s="29"/>
      <c r="P88" s="29"/>
      <c r="Q88" s="29"/>
      <c r="R88" s="29"/>
    </row>
    <row r="89" spans="1:18" x14ac:dyDescent="0.25">
      <c r="A89"/>
      <c r="B89"/>
      <c r="N89" s="29"/>
      <c r="O89" s="29"/>
      <c r="P89" s="29"/>
      <c r="Q89" s="29"/>
      <c r="R89" s="29"/>
    </row>
    <row r="90" spans="1:18" x14ac:dyDescent="0.25">
      <c r="A90"/>
      <c r="B90"/>
      <c r="N90" s="29"/>
      <c r="O90" s="29"/>
      <c r="P90" s="29"/>
      <c r="Q90" s="29"/>
      <c r="R90" s="29"/>
    </row>
    <row r="91" spans="1:18" x14ac:dyDescent="0.25">
      <c r="A91"/>
      <c r="B91"/>
      <c r="N91" s="29"/>
      <c r="O91" s="29"/>
      <c r="P91" s="29"/>
      <c r="Q91" s="29"/>
      <c r="R91" s="29"/>
    </row>
    <row r="92" spans="1:18" x14ac:dyDescent="0.25">
      <c r="A92"/>
      <c r="B92"/>
      <c r="N92" s="29"/>
      <c r="O92" s="29"/>
      <c r="P92" s="29"/>
      <c r="Q92" s="29"/>
      <c r="R92" s="29"/>
    </row>
    <row r="93" spans="1:18" x14ac:dyDescent="0.25">
      <c r="A93"/>
      <c r="B93"/>
      <c r="N93" s="29"/>
      <c r="O93" s="29"/>
      <c r="P93" s="29"/>
      <c r="Q93" s="29"/>
      <c r="R93" s="29"/>
    </row>
    <row r="94" spans="1:18" x14ac:dyDescent="0.25">
      <c r="A94"/>
      <c r="B94"/>
    </row>
    <row r="95" spans="1:18" x14ac:dyDescent="0.25">
      <c r="A95"/>
      <c r="B95"/>
    </row>
    <row r="96" spans="1:18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x14ac:dyDescent="0.25">
      <c r="A150"/>
      <c r="B150"/>
    </row>
    <row r="151" spans="1:2" x14ac:dyDescent="0.25">
      <c r="A151"/>
      <c r="B151"/>
    </row>
    <row r="152" spans="1:2" x14ac:dyDescent="0.25">
      <c r="A152"/>
      <c r="B152"/>
    </row>
    <row r="153" spans="1:2" x14ac:dyDescent="0.25">
      <c r="A153"/>
      <c r="B153"/>
    </row>
    <row r="154" spans="1:2" x14ac:dyDescent="0.25">
      <c r="A154"/>
      <c r="B154"/>
    </row>
    <row r="155" spans="1:2" x14ac:dyDescent="0.25">
      <c r="A155"/>
      <c r="B155"/>
    </row>
    <row r="156" spans="1:2" x14ac:dyDescent="0.25">
      <c r="A156"/>
      <c r="B156"/>
    </row>
    <row r="157" spans="1:2" x14ac:dyDescent="0.25">
      <c r="A157"/>
      <c r="B157"/>
    </row>
    <row r="158" spans="1:2" x14ac:dyDescent="0.25">
      <c r="A158"/>
      <c r="B158"/>
    </row>
    <row r="159" spans="1:2" x14ac:dyDescent="0.25">
      <c r="A159"/>
      <c r="B159"/>
    </row>
    <row r="160" spans="1:2" x14ac:dyDescent="0.25">
      <c r="A160"/>
      <c r="B160"/>
    </row>
    <row r="161" spans="1:2" x14ac:dyDescent="0.25">
      <c r="A161"/>
      <c r="B161"/>
    </row>
  </sheetData>
  <conditionalFormatting pivot="1" sqref="E7:Q68">
    <cfRule type="expression" dxfId="1" priority="1">
      <formula>E7=$R7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4294967293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9FA55-AB81-47CF-804E-48611E1C3AD8}">
  <dimension ref="A2:P168"/>
  <sheetViews>
    <sheetView workbookViewId="0">
      <selection activeCell="N68" sqref="N68"/>
    </sheetView>
  </sheetViews>
  <sheetFormatPr defaultRowHeight="15" x14ac:dyDescent="0.25"/>
  <cols>
    <col min="1" max="1" width="20.28515625" bestFit="1" customWidth="1"/>
    <col min="2" max="14" width="10.28515625" bestFit="1" customWidth="1"/>
    <col min="15" max="15" width="13.5703125" bestFit="1" customWidth="1"/>
    <col min="16" max="16" width="11.28515625" bestFit="1" customWidth="1"/>
    <col min="17" max="29" width="13.140625" bestFit="1" customWidth="1"/>
    <col min="30" max="30" width="11.28515625" bestFit="1" customWidth="1"/>
  </cols>
  <sheetData>
    <row r="2" spans="1:16" x14ac:dyDescent="0.25">
      <c r="A2" t="s">
        <v>385</v>
      </c>
    </row>
    <row r="3" spans="1:16" x14ac:dyDescent="0.25">
      <c r="A3" s="25" t="s">
        <v>381</v>
      </c>
      <c r="C3" s="25" t="s">
        <v>368</v>
      </c>
    </row>
    <row r="4" spans="1:16" x14ac:dyDescent="0.25">
      <c r="A4" s="25" t="s">
        <v>3</v>
      </c>
      <c r="B4" s="25" t="s">
        <v>4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 t="s">
        <v>511</v>
      </c>
      <c r="P4" t="s">
        <v>370</v>
      </c>
    </row>
    <row r="5" spans="1:16" x14ac:dyDescent="0.25">
      <c r="A5" t="s">
        <v>13</v>
      </c>
      <c r="B5">
        <v>800</v>
      </c>
      <c r="C5" s="54"/>
      <c r="D5" s="54">
        <v>1620</v>
      </c>
      <c r="E5" s="54"/>
      <c r="F5" s="54"/>
      <c r="G5" s="54"/>
      <c r="H5" s="54">
        <v>1444</v>
      </c>
      <c r="I5" s="54"/>
      <c r="J5" s="56">
        <v>3013</v>
      </c>
      <c r="K5" s="54">
        <v>491</v>
      </c>
      <c r="L5" s="56">
        <v>4336</v>
      </c>
      <c r="M5" s="54">
        <v>1049</v>
      </c>
      <c r="N5" s="54">
        <v>1880</v>
      </c>
      <c r="O5" s="54">
        <v>1747</v>
      </c>
      <c r="P5" s="54">
        <v>15580</v>
      </c>
    </row>
    <row r="6" spans="1:16" x14ac:dyDescent="0.25">
      <c r="B6">
        <v>200</v>
      </c>
      <c r="C6" s="54"/>
      <c r="D6" s="54">
        <v>1009</v>
      </c>
      <c r="E6" s="54">
        <v>277</v>
      </c>
      <c r="F6" s="54"/>
      <c r="G6" s="54"/>
      <c r="H6" s="54">
        <v>1692</v>
      </c>
      <c r="I6" s="54"/>
      <c r="J6" s="54">
        <v>2039</v>
      </c>
      <c r="K6" s="54">
        <v>319</v>
      </c>
      <c r="L6" s="56">
        <v>3662</v>
      </c>
      <c r="M6" s="54">
        <v>586</v>
      </c>
      <c r="N6" s="54">
        <v>1344</v>
      </c>
      <c r="O6" s="54">
        <v>1472</v>
      </c>
      <c r="P6" s="54">
        <v>12400</v>
      </c>
    </row>
    <row r="7" spans="1:16" x14ac:dyDescent="0.25">
      <c r="B7">
        <v>1500</v>
      </c>
      <c r="C7" s="54">
        <v>1999</v>
      </c>
      <c r="D7" s="54"/>
      <c r="E7" s="56">
        <v>1578</v>
      </c>
      <c r="F7" s="54"/>
      <c r="G7" s="56">
        <v>3885</v>
      </c>
      <c r="H7" s="54"/>
      <c r="I7" s="54"/>
      <c r="J7" s="54"/>
      <c r="K7" s="56">
        <v>2273</v>
      </c>
      <c r="L7" s="54"/>
      <c r="M7" s="54">
        <v>783</v>
      </c>
      <c r="N7" s="54"/>
      <c r="O7" s="54"/>
      <c r="P7" s="54">
        <v>10518</v>
      </c>
    </row>
    <row r="8" spans="1:16" x14ac:dyDescent="0.25">
      <c r="B8">
        <v>5000</v>
      </c>
      <c r="C8" s="56">
        <v>2909</v>
      </c>
      <c r="D8" s="54"/>
      <c r="E8" s="54"/>
      <c r="F8" s="54"/>
      <c r="G8" s="54"/>
      <c r="H8" s="54">
        <v>2008</v>
      </c>
      <c r="I8" s="54"/>
      <c r="J8" s="54"/>
      <c r="K8" s="54"/>
      <c r="L8" s="56">
        <v>3756</v>
      </c>
      <c r="M8" s="54"/>
      <c r="N8" s="54">
        <v>1285</v>
      </c>
      <c r="O8" s="54"/>
      <c r="P8" s="54">
        <v>9958</v>
      </c>
    </row>
    <row r="9" spans="1:16" x14ac:dyDescent="0.25">
      <c r="B9">
        <v>100</v>
      </c>
      <c r="C9" s="54">
        <v>1628</v>
      </c>
      <c r="D9" s="54">
        <v>439</v>
      </c>
      <c r="E9" s="54">
        <v>835</v>
      </c>
      <c r="F9" s="54"/>
      <c r="G9" s="54">
        <v>1441</v>
      </c>
      <c r="H9" s="54"/>
      <c r="I9" s="54"/>
      <c r="J9" s="54"/>
      <c r="K9" s="54">
        <v>1225</v>
      </c>
      <c r="L9" s="54"/>
      <c r="M9" s="54">
        <v>568</v>
      </c>
      <c r="N9" s="54"/>
      <c r="O9" s="54"/>
      <c r="P9" s="54">
        <v>6136</v>
      </c>
    </row>
    <row r="10" spans="1:16" x14ac:dyDescent="0.25">
      <c r="B10">
        <v>400</v>
      </c>
      <c r="C10" s="54">
        <v>758</v>
      </c>
      <c r="D10" s="54"/>
      <c r="E10" s="54">
        <v>0</v>
      </c>
      <c r="F10" s="54"/>
      <c r="G10" s="54">
        <v>1579</v>
      </c>
      <c r="H10" s="54"/>
      <c r="I10" s="54"/>
      <c r="J10" s="54"/>
      <c r="K10" s="56">
        <v>2312</v>
      </c>
      <c r="L10" s="54"/>
      <c r="M10" s="54">
        <v>827</v>
      </c>
      <c r="N10" s="54"/>
      <c r="O10" s="54"/>
      <c r="P10" s="54">
        <v>5476</v>
      </c>
    </row>
    <row r="11" spans="1:16" x14ac:dyDescent="0.25">
      <c r="B11">
        <v>3000</v>
      </c>
      <c r="C11" s="54"/>
      <c r="D11" s="56">
        <v>2489</v>
      </c>
      <c r="E11" s="54"/>
      <c r="F11" s="54"/>
      <c r="G11" s="54"/>
      <c r="H11" s="54"/>
      <c r="I11" s="54"/>
      <c r="J11" s="54"/>
      <c r="K11" s="54"/>
      <c r="L11" s="54">
        <v>457</v>
      </c>
      <c r="M11" s="54">
        <v>0</v>
      </c>
      <c r="N11" s="54"/>
      <c r="O11" s="54">
        <v>281</v>
      </c>
      <c r="P11" s="54">
        <v>3227</v>
      </c>
    </row>
    <row r="12" spans="1:16" x14ac:dyDescent="0.25">
      <c r="B12">
        <v>60</v>
      </c>
      <c r="C12" s="54"/>
      <c r="D12" s="54"/>
      <c r="E12" s="54"/>
      <c r="F12" s="54"/>
      <c r="G12" s="54"/>
      <c r="H12" s="54"/>
      <c r="I12" s="54">
        <v>1907</v>
      </c>
      <c r="J12" s="54"/>
      <c r="K12" s="54"/>
      <c r="L12" s="54"/>
      <c r="M12" s="54"/>
      <c r="N12" s="54"/>
      <c r="O12" s="54"/>
      <c r="P12" s="54">
        <v>1907</v>
      </c>
    </row>
    <row r="13" spans="1:16" x14ac:dyDescent="0.25">
      <c r="B13">
        <v>600</v>
      </c>
      <c r="C13" s="54"/>
      <c r="D13" s="54"/>
      <c r="E13" s="54"/>
      <c r="F13" s="54"/>
      <c r="G13" s="54"/>
      <c r="H13" s="54"/>
      <c r="I13" s="54">
        <v>989</v>
      </c>
      <c r="J13" s="54"/>
      <c r="K13" s="54"/>
      <c r="L13" s="54"/>
      <c r="M13" s="54"/>
      <c r="N13" s="54"/>
      <c r="O13" s="54"/>
      <c r="P13" s="54">
        <v>989</v>
      </c>
    </row>
    <row r="14" spans="1:16" x14ac:dyDescent="0.25">
      <c r="A14" t="s">
        <v>25</v>
      </c>
      <c r="B14">
        <v>1600</v>
      </c>
      <c r="C14" s="54"/>
      <c r="D14" s="54"/>
      <c r="E14" s="54">
        <v>299</v>
      </c>
      <c r="F14" s="56">
        <v>2810</v>
      </c>
      <c r="G14" s="54"/>
      <c r="H14" s="54"/>
      <c r="I14" s="54"/>
      <c r="J14" s="54"/>
      <c r="K14" s="54"/>
      <c r="L14" s="54"/>
      <c r="M14" s="54"/>
      <c r="N14" s="54"/>
      <c r="O14" s="54"/>
      <c r="P14" s="54">
        <v>3109</v>
      </c>
    </row>
    <row r="15" spans="1:16" x14ac:dyDescent="0.25">
      <c r="B15">
        <v>400</v>
      </c>
      <c r="C15" s="57">
        <v>167</v>
      </c>
      <c r="D15" s="57"/>
      <c r="E15" s="57"/>
      <c r="F15" s="57">
        <v>1912</v>
      </c>
      <c r="G15" s="57"/>
      <c r="H15" s="57"/>
      <c r="I15" s="57">
        <v>200</v>
      </c>
      <c r="J15" s="57"/>
      <c r="K15" s="57"/>
      <c r="L15" s="57">
        <v>482</v>
      </c>
      <c r="M15" s="57"/>
      <c r="N15" s="57"/>
      <c r="O15" s="57">
        <v>186</v>
      </c>
      <c r="P15" s="54">
        <v>2947</v>
      </c>
    </row>
    <row r="16" spans="1:16" x14ac:dyDescent="0.25">
      <c r="B16">
        <v>800</v>
      </c>
      <c r="C16" s="57"/>
      <c r="D16" s="57"/>
      <c r="E16" s="57"/>
      <c r="F16" s="57">
        <v>848</v>
      </c>
      <c r="G16" s="57"/>
      <c r="H16" s="57"/>
      <c r="I16" s="57"/>
      <c r="J16" s="57"/>
      <c r="K16" s="57"/>
      <c r="L16" s="57"/>
      <c r="M16" s="57"/>
      <c r="N16" s="57"/>
      <c r="O16" s="57"/>
      <c r="P16" s="54">
        <v>848</v>
      </c>
    </row>
    <row r="17" spans="1:16" x14ac:dyDescent="0.25">
      <c r="B17">
        <v>3000</v>
      </c>
      <c r="C17" s="57"/>
      <c r="D17" s="57"/>
      <c r="E17" s="57"/>
      <c r="F17" s="57">
        <v>524</v>
      </c>
      <c r="G17" s="57"/>
      <c r="H17" s="57"/>
      <c r="I17" s="57"/>
      <c r="J17" s="57"/>
      <c r="K17" s="57"/>
      <c r="L17" s="57"/>
      <c r="M17" s="57"/>
      <c r="N17" s="57"/>
      <c r="O17" s="57"/>
      <c r="P17" s="54">
        <v>524</v>
      </c>
    </row>
    <row r="18" spans="1:16" x14ac:dyDescent="0.25">
      <c r="A18" t="s">
        <v>320</v>
      </c>
      <c r="B18">
        <v>1</v>
      </c>
      <c r="C18" s="57"/>
      <c r="D18" s="57"/>
      <c r="E18" s="57"/>
      <c r="F18" s="57"/>
      <c r="G18" s="57"/>
      <c r="H18" s="57"/>
      <c r="I18" s="56">
        <v>2270</v>
      </c>
      <c r="J18" s="57"/>
      <c r="K18" s="57"/>
      <c r="L18" s="57"/>
      <c r="M18" s="57"/>
      <c r="N18" s="57"/>
      <c r="O18" s="57"/>
      <c r="P18" s="54">
        <v>2270</v>
      </c>
    </row>
    <row r="19" spans="1:16" x14ac:dyDescent="0.25">
      <c r="A19" t="s">
        <v>35</v>
      </c>
      <c r="B19">
        <v>3000</v>
      </c>
      <c r="C19" s="57"/>
      <c r="D19" s="57"/>
      <c r="E19" s="57"/>
      <c r="F19" s="57"/>
      <c r="G19" s="57"/>
      <c r="H19" s="57"/>
      <c r="I19" s="57"/>
      <c r="J19" s="57">
        <v>549</v>
      </c>
      <c r="K19" s="57"/>
      <c r="L19" s="57"/>
      <c r="M19" s="57"/>
      <c r="N19" s="57"/>
      <c r="O19" s="57"/>
      <c r="P19" s="54">
        <v>549</v>
      </c>
    </row>
    <row r="20" spans="1:16" x14ac:dyDescent="0.25">
      <c r="B20">
        <v>2000</v>
      </c>
      <c r="C20" s="57"/>
      <c r="D20" s="57"/>
      <c r="E20" s="57"/>
      <c r="F20" s="57"/>
      <c r="G20" s="57"/>
      <c r="H20" s="57"/>
      <c r="I20" s="57"/>
      <c r="J20" s="57">
        <v>147</v>
      </c>
      <c r="K20" s="57"/>
      <c r="L20" s="57"/>
      <c r="M20" s="57"/>
      <c r="N20" s="57"/>
      <c r="O20" s="57"/>
      <c r="P20" s="54">
        <v>147</v>
      </c>
    </row>
    <row r="21" spans="1:16" x14ac:dyDescent="0.25">
      <c r="A21" t="s">
        <v>26</v>
      </c>
      <c r="B21">
        <v>2000</v>
      </c>
      <c r="C21" s="57"/>
      <c r="D21" s="57"/>
      <c r="E21" s="57"/>
      <c r="F21" s="57"/>
      <c r="G21" s="57"/>
      <c r="H21" s="57"/>
      <c r="I21" s="57"/>
      <c r="J21" s="57"/>
      <c r="K21" s="57"/>
      <c r="L21" s="57">
        <v>325</v>
      </c>
      <c r="M21" s="57"/>
      <c r="N21" s="57"/>
      <c r="O21" s="57"/>
      <c r="P21" s="54">
        <v>325</v>
      </c>
    </row>
    <row r="22" spans="1:16" x14ac:dyDescent="0.25">
      <c r="B22">
        <v>3000</v>
      </c>
      <c r="C22" s="57">
        <v>244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4">
        <v>244</v>
      </c>
    </row>
    <row r="23" spans="1:16" x14ac:dyDescent="0.25">
      <c r="A23" t="s">
        <v>15</v>
      </c>
      <c r="B23">
        <v>80</v>
      </c>
      <c r="C23" s="57">
        <v>0</v>
      </c>
      <c r="D23" s="57"/>
      <c r="E23" s="57">
        <v>0</v>
      </c>
      <c r="F23" s="57"/>
      <c r="G23" s="57"/>
      <c r="H23" s="57"/>
      <c r="I23" s="57"/>
      <c r="J23" s="57"/>
      <c r="K23" s="57">
        <v>0</v>
      </c>
      <c r="L23" s="57"/>
      <c r="M23" s="57"/>
      <c r="N23" s="57"/>
      <c r="O23" s="57"/>
      <c r="P23" s="54">
        <v>0</v>
      </c>
    </row>
    <row r="24" spans="1:16" x14ac:dyDescent="0.25">
      <c r="A24" t="s">
        <v>370</v>
      </c>
      <c r="C24" s="54">
        <v>7705</v>
      </c>
      <c r="D24" s="54">
        <v>5557</v>
      </c>
      <c r="E24" s="54">
        <v>2989</v>
      </c>
      <c r="F24" s="54">
        <v>6094</v>
      </c>
      <c r="G24" s="54">
        <v>6905</v>
      </c>
      <c r="H24" s="54">
        <v>5144</v>
      </c>
      <c r="I24" s="54">
        <v>5366</v>
      </c>
      <c r="J24" s="54">
        <v>5748</v>
      </c>
      <c r="K24" s="54">
        <v>6620</v>
      </c>
      <c r="L24" s="54">
        <v>13018</v>
      </c>
      <c r="M24" s="54">
        <v>3813</v>
      </c>
      <c r="N24" s="54">
        <v>4509</v>
      </c>
      <c r="O24" s="54">
        <v>3686</v>
      </c>
      <c r="P24" s="54">
        <v>77154</v>
      </c>
    </row>
    <row r="25" spans="1:16" x14ac:dyDescent="0.25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6" x14ac:dyDescent="0.25">
      <c r="A26" t="s">
        <v>384</v>
      </c>
      <c r="C26" s="54"/>
      <c r="D26" s="54"/>
      <c r="E26" s="54"/>
      <c r="F26" s="54"/>
      <c r="G26" s="54"/>
      <c r="H26" s="54"/>
      <c r="I26" s="54"/>
      <c r="J26" s="54"/>
      <c r="K26" s="54"/>
    </row>
    <row r="27" spans="1:16" x14ac:dyDescent="0.25">
      <c r="A27" s="25" t="s">
        <v>381</v>
      </c>
      <c r="C27" s="25" t="s">
        <v>368</v>
      </c>
    </row>
    <row r="28" spans="1:16" x14ac:dyDescent="0.25">
      <c r="A28" s="25" t="s">
        <v>3</v>
      </c>
      <c r="B28" s="25" t="s">
        <v>4</v>
      </c>
      <c r="C28">
        <v>1</v>
      </c>
      <c r="D28">
        <v>2</v>
      </c>
      <c r="E28">
        <v>3</v>
      </c>
      <c r="F28">
        <v>4</v>
      </c>
      <c r="G28">
        <v>5</v>
      </c>
      <c r="H28">
        <v>6</v>
      </c>
      <c r="I28">
        <v>7</v>
      </c>
      <c r="J28">
        <v>8</v>
      </c>
      <c r="K28">
        <v>9</v>
      </c>
      <c r="L28">
        <v>10</v>
      </c>
      <c r="M28">
        <v>11</v>
      </c>
      <c r="N28">
        <v>12</v>
      </c>
      <c r="O28" t="s">
        <v>511</v>
      </c>
      <c r="P28" t="s">
        <v>370</v>
      </c>
    </row>
    <row r="29" spans="1:16" x14ac:dyDescent="0.25">
      <c r="A29" t="s">
        <v>22</v>
      </c>
      <c r="B29" t="s">
        <v>372</v>
      </c>
      <c r="C29" s="54"/>
      <c r="D29" s="54">
        <v>829</v>
      </c>
      <c r="E29" s="54">
        <v>378</v>
      </c>
      <c r="F29" s="56">
        <v>2362</v>
      </c>
      <c r="G29" s="54">
        <v>299</v>
      </c>
      <c r="H29" s="56">
        <v>2011</v>
      </c>
      <c r="I29" s="54">
        <v>1650</v>
      </c>
      <c r="J29" s="56">
        <v>2037</v>
      </c>
      <c r="K29" s="54">
        <v>519</v>
      </c>
      <c r="L29" s="56">
        <v>3508</v>
      </c>
      <c r="M29" s="54">
        <v>1094</v>
      </c>
      <c r="N29" s="54">
        <v>1814</v>
      </c>
      <c r="O29" s="56">
        <v>2609</v>
      </c>
      <c r="P29" s="54">
        <v>19110</v>
      </c>
    </row>
    <row r="30" spans="1:16" x14ac:dyDescent="0.25">
      <c r="A30" t="s">
        <v>18</v>
      </c>
      <c r="B30" t="s">
        <v>372</v>
      </c>
      <c r="C30" s="54">
        <v>1602</v>
      </c>
      <c r="D30" s="54">
        <v>406</v>
      </c>
      <c r="E30" s="54">
        <v>1391</v>
      </c>
      <c r="F30" s="54">
        <v>272</v>
      </c>
      <c r="G30" s="54">
        <v>1196</v>
      </c>
      <c r="H30" s="54"/>
      <c r="I30" s="54">
        <v>1751</v>
      </c>
      <c r="J30" s="54">
        <v>460</v>
      </c>
      <c r="K30" s="56">
        <v>2101</v>
      </c>
      <c r="L30" s="54">
        <v>419</v>
      </c>
      <c r="M30" s="56">
        <v>2392</v>
      </c>
      <c r="N30" s="54">
        <v>682</v>
      </c>
      <c r="O30" s="54"/>
      <c r="P30" s="54">
        <v>12672</v>
      </c>
    </row>
    <row r="31" spans="1:16" x14ac:dyDescent="0.25">
      <c r="A31" t="s">
        <v>31</v>
      </c>
      <c r="B31" t="s">
        <v>372</v>
      </c>
      <c r="C31" s="54"/>
      <c r="D31" s="54">
        <v>1468</v>
      </c>
      <c r="E31" s="54">
        <v>654</v>
      </c>
      <c r="F31" s="54"/>
      <c r="G31" s="54">
        <v>350</v>
      </c>
      <c r="H31" s="54">
        <v>1572</v>
      </c>
      <c r="I31" s="54"/>
      <c r="J31" s="54">
        <v>1975</v>
      </c>
      <c r="K31" s="54"/>
      <c r="L31" s="54">
        <v>1734</v>
      </c>
      <c r="M31" s="54">
        <v>435</v>
      </c>
      <c r="N31" s="56">
        <v>2403</v>
      </c>
      <c r="O31" s="56">
        <v>2003</v>
      </c>
      <c r="P31" s="54">
        <v>12594</v>
      </c>
    </row>
    <row r="32" spans="1:16" x14ac:dyDescent="0.25">
      <c r="A32" t="s">
        <v>19</v>
      </c>
      <c r="B32" t="s">
        <v>372</v>
      </c>
      <c r="C32" s="54">
        <v>1652</v>
      </c>
      <c r="D32" s="54">
        <v>362</v>
      </c>
      <c r="E32" s="54">
        <v>833</v>
      </c>
      <c r="F32" s="54">
        <v>1559</v>
      </c>
      <c r="G32" s="54">
        <v>1179</v>
      </c>
      <c r="H32" s="54"/>
      <c r="I32" s="54"/>
      <c r="J32" s="54">
        <v>352</v>
      </c>
      <c r="K32" s="54">
        <v>1707</v>
      </c>
      <c r="L32" s="54">
        <v>334</v>
      </c>
      <c r="M32" s="54">
        <v>1966</v>
      </c>
      <c r="N32" s="54">
        <v>159</v>
      </c>
      <c r="O32" s="54"/>
      <c r="P32" s="54">
        <v>10103</v>
      </c>
    </row>
    <row r="33" spans="1:16" x14ac:dyDescent="0.25">
      <c r="A33" t="s">
        <v>28</v>
      </c>
      <c r="B33" t="s">
        <v>372</v>
      </c>
      <c r="C33" s="54"/>
      <c r="D33" s="54">
        <v>330</v>
      </c>
      <c r="E33" s="54"/>
      <c r="F33" s="54">
        <v>347</v>
      </c>
      <c r="G33" s="54"/>
      <c r="H33" s="54">
        <v>372</v>
      </c>
      <c r="I33" s="54">
        <v>680</v>
      </c>
      <c r="J33" s="54">
        <v>1170</v>
      </c>
      <c r="K33" s="54"/>
      <c r="L33" s="54">
        <v>347</v>
      </c>
      <c r="M33" s="54"/>
      <c r="N33" s="54">
        <v>680</v>
      </c>
      <c r="O33" s="54">
        <v>1106</v>
      </c>
      <c r="P33" s="54">
        <v>5032</v>
      </c>
    </row>
    <row r="34" spans="1:16" x14ac:dyDescent="0.25">
      <c r="A34" t="s">
        <v>17</v>
      </c>
      <c r="B34" t="s">
        <v>372</v>
      </c>
      <c r="C34" s="54">
        <v>1161</v>
      </c>
      <c r="D34" s="54"/>
      <c r="E34" s="54">
        <v>973</v>
      </c>
      <c r="F34" s="54">
        <v>1035</v>
      </c>
      <c r="G34" s="54">
        <v>419</v>
      </c>
      <c r="H34" s="54"/>
      <c r="I34" s="54">
        <v>363</v>
      </c>
      <c r="J34" s="54"/>
      <c r="K34" s="54">
        <v>435</v>
      </c>
      <c r="L34" s="54"/>
      <c r="M34" s="54">
        <v>533</v>
      </c>
      <c r="N34" s="54"/>
      <c r="O34" s="54"/>
      <c r="P34" s="54">
        <v>4919</v>
      </c>
    </row>
    <row r="35" spans="1:16" x14ac:dyDescent="0.25">
      <c r="A35" t="s">
        <v>27</v>
      </c>
      <c r="B35" t="s">
        <v>372</v>
      </c>
      <c r="C35" s="54"/>
      <c r="D35" s="54">
        <v>387</v>
      </c>
      <c r="E35" s="54"/>
      <c r="F35" s="54"/>
      <c r="G35" s="54"/>
      <c r="H35" s="54">
        <v>495</v>
      </c>
      <c r="I35" s="54"/>
      <c r="J35" s="54">
        <v>777</v>
      </c>
      <c r="K35" s="54"/>
      <c r="L35" s="54">
        <v>548</v>
      </c>
      <c r="M35" s="54">
        <v>190</v>
      </c>
      <c r="N35" s="54">
        <v>445</v>
      </c>
      <c r="O35" s="54">
        <v>198</v>
      </c>
      <c r="P35" s="54">
        <v>3040</v>
      </c>
    </row>
    <row r="36" spans="1:16" x14ac:dyDescent="0.25">
      <c r="A36" t="s">
        <v>33</v>
      </c>
      <c r="B36" t="s">
        <v>372</v>
      </c>
      <c r="C36" s="54"/>
      <c r="D36" s="54"/>
      <c r="E36" s="54">
        <v>374</v>
      </c>
      <c r="F36" s="54"/>
      <c r="G36" s="54">
        <v>427</v>
      </c>
      <c r="H36" s="54">
        <v>0</v>
      </c>
      <c r="I36" s="54"/>
      <c r="J36" s="54">
        <v>439</v>
      </c>
      <c r="K36" s="54"/>
      <c r="L36" s="54"/>
      <c r="M36" s="54">
        <v>0</v>
      </c>
      <c r="N36" s="54">
        <v>475</v>
      </c>
      <c r="O36" s="54"/>
      <c r="P36" s="54">
        <v>1715</v>
      </c>
    </row>
    <row r="37" spans="1:16" x14ac:dyDescent="0.25">
      <c r="A37" t="s">
        <v>370</v>
      </c>
      <c r="C37" s="54">
        <v>4415</v>
      </c>
      <c r="D37" s="54">
        <v>3782</v>
      </c>
      <c r="E37" s="54">
        <v>4603</v>
      </c>
      <c r="F37" s="54">
        <v>5575</v>
      </c>
      <c r="G37" s="54">
        <v>3870</v>
      </c>
      <c r="H37" s="54">
        <v>4450</v>
      </c>
      <c r="I37" s="54">
        <v>4444</v>
      </c>
      <c r="J37" s="54">
        <v>7210</v>
      </c>
      <c r="K37" s="54">
        <v>4762</v>
      </c>
      <c r="L37" s="54">
        <v>6890</v>
      </c>
      <c r="M37" s="54">
        <v>6610</v>
      </c>
      <c r="N37" s="54">
        <v>6658</v>
      </c>
      <c r="O37" s="54">
        <v>5916</v>
      </c>
      <c r="P37" s="54">
        <v>69185</v>
      </c>
    </row>
    <row r="43" spans="1:16" x14ac:dyDescent="0.25">
      <c r="A43" s="25" t="s">
        <v>381</v>
      </c>
      <c r="B43" s="25" t="s">
        <v>368</v>
      </c>
    </row>
    <row r="44" spans="1:16" x14ac:dyDescent="0.25">
      <c r="A44" s="25" t="s">
        <v>6</v>
      </c>
      <c r="B44">
        <v>1</v>
      </c>
      <c r="C44">
        <v>2</v>
      </c>
      <c r="D44">
        <v>3</v>
      </c>
      <c r="E44">
        <v>4</v>
      </c>
      <c r="F44">
        <v>5</v>
      </c>
      <c r="G44">
        <v>6</v>
      </c>
      <c r="H44">
        <v>7</v>
      </c>
      <c r="I44">
        <v>8</v>
      </c>
      <c r="J44">
        <v>9</v>
      </c>
      <c r="K44">
        <v>10</v>
      </c>
      <c r="L44">
        <v>11</v>
      </c>
      <c r="M44">
        <v>12</v>
      </c>
      <c r="N44" t="s">
        <v>511</v>
      </c>
      <c r="O44" t="s">
        <v>370</v>
      </c>
      <c r="P44" s="65" t="s">
        <v>486</v>
      </c>
    </row>
    <row r="45" spans="1:16" x14ac:dyDescent="0.25">
      <c r="A45" t="s">
        <v>108</v>
      </c>
      <c r="B45" s="54">
        <v>1495</v>
      </c>
      <c r="C45" s="54">
        <v>1675</v>
      </c>
      <c r="D45" s="54">
        <v>1479</v>
      </c>
      <c r="E45" s="54">
        <v>1530</v>
      </c>
      <c r="F45" s="54">
        <v>1519</v>
      </c>
      <c r="G45" s="54">
        <v>1723</v>
      </c>
      <c r="H45" s="54">
        <v>1761</v>
      </c>
      <c r="I45" s="54">
        <v>1712</v>
      </c>
      <c r="J45" s="54">
        <v>1535</v>
      </c>
      <c r="K45" s="54">
        <v>1675</v>
      </c>
      <c r="L45" s="54">
        <v>1434</v>
      </c>
      <c r="M45" s="54">
        <v>1738</v>
      </c>
      <c r="N45" s="54">
        <v>1767</v>
      </c>
      <c r="O45" s="54">
        <v>21043</v>
      </c>
      <c r="P45">
        <f>COUNT(B45:N45)</f>
        <v>13</v>
      </c>
    </row>
    <row r="46" spans="1:16" x14ac:dyDescent="0.25">
      <c r="A46" t="s">
        <v>109</v>
      </c>
      <c r="B46" s="54">
        <v>1485</v>
      </c>
      <c r="C46" s="54"/>
      <c r="D46" s="54">
        <v>1431</v>
      </c>
      <c r="E46" s="54">
        <v>1166</v>
      </c>
      <c r="F46" s="54">
        <v>1567</v>
      </c>
      <c r="G46" s="54">
        <v>0</v>
      </c>
      <c r="H46" s="54">
        <v>1632</v>
      </c>
      <c r="I46" s="54">
        <v>1538</v>
      </c>
      <c r="J46" s="54">
        <v>1563</v>
      </c>
      <c r="K46" s="54">
        <v>1758</v>
      </c>
      <c r="L46" s="54">
        <v>0</v>
      </c>
      <c r="M46" s="54">
        <v>1600</v>
      </c>
      <c r="N46" s="54">
        <v>1728</v>
      </c>
      <c r="O46" s="54">
        <v>15468</v>
      </c>
      <c r="P46">
        <f t="shared" ref="P46:P88" si="0">COUNT(B46:N46)</f>
        <v>12</v>
      </c>
    </row>
    <row r="47" spans="1:16" x14ac:dyDescent="0.25">
      <c r="A47" t="s">
        <v>145</v>
      </c>
      <c r="B47" s="54">
        <v>814</v>
      </c>
      <c r="C47" s="54">
        <v>983</v>
      </c>
      <c r="D47" s="54">
        <v>730</v>
      </c>
      <c r="E47" s="54">
        <v>420</v>
      </c>
      <c r="F47" s="54">
        <v>769</v>
      </c>
      <c r="G47" s="54">
        <v>981</v>
      </c>
      <c r="H47" s="54">
        <v>1304</v>
      </c>
      <c r="I47" s="54">
        <v>848</v>
      </c>
      <c r="J47" s="54">
        <v>1218</v>
      </c>
      <c r="K47" s="54">
        <v>1122</v>
      </c>
      <c r="L47" s="54">
        <v>865</v>
      </c>
      <c r="M47" s="54">
        <v>646</v>
      </c>
      <c r="N47" s="54">
        <v>1140</v>
      </c>
      <c r="O47" s="54">
        <v>11840</v>
      </c>
      <c r="P47">
        <f t="shared" si="0"/>
        <v>13</v>
      </c>
    </row>
    <row r="48" spans="1:16" x14ac:dyDescent="0.25">
      <c r="A48" t="s">
        <v>155</v>
      </c>
      <c r="B48" s="54">
        <v>469</v>
      </c>
      <c r="C48" s="54"/>
      <c r="D48" s="54"/>
      <c r="E48" s="54">
        <v>975</v>
      </c>
      <c r="F48" s="54"/>
      <c r="G48" s="54">
        <v>934</v>
      </c>
      <c r="H48" s="54">
        <v>950</v>
      </c>
      <c r="I48" s="54">
        <v>942</v>
      </c>
      <c r="J48" s="54">
        <v>519</v>
      </c>
      <c r="K48" s="54">
        <v>953</v>
      </c>
      <c r="L48" s="54">
        <v>1862</v>
      </c>
      <c r="M48" s="54">
        <v>967</v>
      </c>
      <c r="N48" s="54">
        <v>968</v>
      </c>
      <c r="O48" s="54">
        <v>9539</v>
      </c>
      <c r="P48">
        <f t="shared" si="0"/>
        <v>10</v>
      </c>
    </row>
    <row r="49" spans="1:16" x14ac:dyDescent="0.25">
      <c r="A49" t="s">
        <v>143</v>
      </c>
      <c r="B49" s="54">
        <v>1052</v>
      </c>
      <c r="C49" s="54">
        <v>1053</v>
      </c>
      <c r="D49" s="54">
        <v>870</v>
      </c>
      <c r="E49" s="54">
        <v>719</v>
      </c>
      <c r="F49" s="54">
        <v>1071</v>
      </c>
      <c r="G49" s="54">
        <v>955</v>
      </c>
      <c r="H49" s="54"/>
      <c r="I49" s="54">
        <v>1097</v>
      </c>
      <c r="J49" s="54">
        <v>1094</v>
      </c>
      <c r="K49" s="54">
        <v>0</v>
      </c>
      <c r="L49" s="54">
        <v>1394</v>
      </c>
      <c r="M49" s="54"/>
      <c r="N49" s="54"/>
      <c r="O49" s="54">
        <v>9305</v>
      </c>
      <c r="P49">
        <f t="shared" si="0"/>
        <v>10</v>
      </c>
    </row>
    <row r="50" spans="1:16" x14ac:dyDescent="0.25">
      <c r="A50" t="s">
        <v>136</v>
      </c>
      <c r="B50" s="54">
        <v>1002</v>
      </c>
      <c r="C50" s="54">
        <v>997</v>
      </c>
      <c r="D50" s="54">
        <v>517</v>
      </c>
      <c r="E50" s="54"/>
      <c r="F50" s="54">
        <v>913</v>
      </c>
      <c r="G50" s="54"/>
      <c r="H50" s="54">
        <v>459</v>
      </c>
      <c r="I50" s="54">
        <v>506</v>
      </c>
      <c r="J50" s="54">
        <v>810</v>
      </c>
      <c r="K50" s="54">
        <v>1574</v>
      </c>
      <c r="L50" s="54">
        <v>882</v>
      </c>
      <c r="M50" s="54">
        <v>488</v>
      </c>
      <c r="N50" s="54">
        <v>503</v>
      </c>
      <c r="O50" s="54">
        <v>8651</v>
      </c>
      <c r="P50">
        <f t="shared" si="0"/>
        <v>11</v>
      </c>
    </row>
    <row r="51" spans="1:16" x14ac:dyDescent="0.25">
      <c r="A51" t="s">
        <v>135</v>
      </c>
      <c r="B51" s="54">
        <v>1146</v>
      </c>
      <c r="C51" s="54">
        <v>856</v>
      </c>
      <c r="D51" s="54"/>
      <c r="E51" s="54"/>
      <c r="F51" s="54">
        <v>935</v>
      </c>
      <c r="G51" s="54">
        <v>778</v>
      </c>
      <c r="H51" s="54"/>
      <c r="I51" s="54">
        <v>974</v>
      </c>
      <c r="J51" s="54">
        <v>778</v>
      </c>
      <c r="K51" s="54">
        <v>1065</v>
      </c>
      <c r="L51" s="54">
        <v>439</v>
      </c>
      <c r="M51" s="54">
        <v>632</v>
      </c>
      <c r="N51" s="54"/>
      <c r="O51" s="54">
        <v>7603</v>
      </c>
      <c r="P51">
        <f t="shared" si="0"/>
        <v>9</v>
      </c>
    </row>
    <row r="52" spans="1:16" x14ac:dyDescent="0.25">
      <c r="A52" t="s">
        <v>237</v>
      </c>
      <c r="B52" s="54"/>
      <c r="C52" s="54"/>
      <c r="D52" s="54"/>
      <c r="E52" s="54">
        <v>6094</v>
      </c>
      <c r="F52" s="54"/>
      <c r="G52" s="54"/>
      <c r="H52" s="54">
        <v>200</v>
      </c>
      <c r="I52" s="54"/>
      <c r="J52" s="54"/>
      <c r="K52" s="54"/>
      <c r="L52" s="54"/>
      <c r="M52" s="54"/>
      <c r="N52" s="54"/>
      <c r="O52" s="54">
        <v>6294</v>
      </c>
      <c r="P52">
        <f t="shared" si="0"/>
        <v>2</v>
      </c>
    </row>
    <row r="53" spans="1:16" x14ac:dyDescent="0.25">
      <c r="A53" t="s">
        <v>150</v>
      </c>
      <c r="B53" s="54">
        <v>428</v>
      </c>
      <c r="C53" s="54">
        <v>623</v>
      </c>
      <c r="D53" s="54"/>
      <c r="E53" s="54"/>
      <c r="F53" s="54">
        <v>740</v>
      </c>
      <c r="G53" s="54">
        <v>864</v>
      </c>
      <c r="H53" s="54">
        <v>409</v>
      </c>
      <c r="I53" s="54">
        <v>584</v>
      </c>
      <c r="J53" s="54">
        <v>774</v>
      </c>
      <c r="K53" s="54">
        <v>0</v>
      </c>
      <c r="L53" s="54">
        <v>334</v>
      </c>
      <c r="M53" s="54">
        <v>372</v>
      </c>
      <c r="N53" s="54">
        <v>595</v>
      </c>
      <c r="O53" s="54">
        <v>5723</v>
      </c>
      <c r="P53">
        <f t="shared" si="0"/>
        <v>11</v>
      </c>
    </row>
    <row r="54" spans="1:16" x14ac:dyDescent="0.25">
      <c r="A54" t="s">
        <v>476</v>
      </c>
      <c r="B54" s="54"/>
      <c r="C54" s="54">
        <v>434</v>
      </c>
      <c r="D54" s="54">
        <v>439</v>
      </c>
      <c r="E54" s="54">
        <v>575</v>
      </c>
      <c r="F54" s="54">
        <v>649</v>
      </c>
      <c r="G54" s="54">
        <v>688</v>
      </c>
      <c r="H54" s="54"/>
      <c r="I54" s="54">
        <v>911</v>
      </c>
      <c r="J54" s="54"/>
      <c r="K54" s="54">
        <v>699</v>
      </c>
      <c r="L54" s="54"/>
      <c r="M54" s="54">
        <v>770</v>
      </c>
      <c r="N54" s="54">
        <v>430</v>
      </c>
      <c r="O54" s="54">
        <v>5595</v>
      </c>
      <c r="P54">
        <f t="shared" si="0"/>
        <v>9</v>
      </c>
    </row>
    <row r="55" spans="1:16" x14ac:dyDescent="0.25">
      <c r="A55" t="s">
        <v>350</v>
      </c>
      <c r="B55" s="54"/>
      <c r="C55" s="54"/>
      <c r="D55" s="54"/>
      <c r="E55" s="54"/>
      <c r="F55" s="54"/>
      <c r="G55" s="54"/>
      <c r="H55" s="54"/>
      <c r="I55" s="54">
        <v>812</v>
      </c>
      <c r="J55" s="54">
        <v>713</v>
      </c>
      <c r="K55" s="54">
        <v>753</v>
      </c>
      <c r="L55" s="54">
        <v>751</v>
      </c>
      <c r="M55" s="54">
        <v>838</v>
      </c>
      <c r="N55" s="54">
        <v>449</v>
      </c>
      <c r="O55" s="54">
        <v>4316</v>
      </c>
      <c r="P55">
        <f t="shared" si="0"/>
        <v>6</v>
      </c>
    </row>
    <row r="56" spans="1:16" x14ac:dyDescent="0.25">
      <c r="A56" t="s">
        <v>140</v>
      </c>
      <c r="B56" s="54">
        <v>467</v>
      </c>
      <c r="C56" s="54">
        <v>466</v>
      </c>
      <c r="D56" s="54"/>
      <c r="E56" s="54"/>
      <c r="F56" s="54"/>
      <c r="G56" s="54"/>
      <c r="H56" s="54">
        <v>372</v>
      </c>
      <c r="I56" s="54">
        <v>548</v>
      </c>
      <c r="J56" s="54">
        <v>870</v>
      </c>
      <c r="K56" s="54">
        <v>1366</v>
      </c>
      <c r="L56" s="54">
        <v>204</v>
      </c>
      <c r="M56" s="54"/>
      <c r="N56" s="54"/>
      <c r="O56" s="54">
        <v>4293</v>
      </c>
      <c r="P56">
        <f t="shared" si="0"/>
        <v>7</v>
      </c>
    </row>
    <row r="57" spans="1:16" x14ac:dyDescent="0.25">
      <c r="A57" t="s">
        <v>121</v>
      </c>
      <c r="B57" s="54">
        <v>489</v>
      </c>
      <c r="C57" s="54">
        <v>442</v>
      </c>
      <c r="D57" s="54">
        <v>530</v>
      </c>
      <c r="E57" s="54">
        <v>190</v>
      </c>
      <c r="F57" s="54"/>
      <c r="G57" s="54">
        <v>448</v>
      </c>
      <c r="H57" s="54">
        <v>584</v>
      </c>
      <c r="I57" s="54">
        <v>320</v>
      </c>
      <c r="J57" s="54">
        <v>0</v>
      </c>
      <c r="K57" s="54">
        <v>475</v>
      </c>
      <c r="L57" s="54">
        <v>318</v>
      </c>
      <c r="M57" s="54">
        <v>315</v>
      </c>
      <c r="N57" s="54"/>
      <c r="O57" s="54">
        <v>4111</v>
      </c>
      <c r="P57">
        <f t="shared" si="0"/>
        <v>11</v>
      </c>
    </row>
    <row r="58" spans="1:16" x14ac:dyDescent="0.25">
      <c r="A58" t="s">
        <v>260</v>
      </c>
      <c r="B58" s="54"/>
      <c r="C58" s="54"/>
      <c r="D58" s="54"/>
      <c r="E58" s="54"/>
      <c r="F58" s="54">
        <v>409</v>
      </c>
      <c r="G58" s="54"/>
      <c r="H58" s="54"/>
      <c r="I58" s="54"/>
      <c r="J58" s="54">
        <v>412</v>
      </c>
      <c r="K58" s="54">
        <v>1161</v>
      </c>
      <c r="L58" s="54"/>
      <c r="M58" s="54">
        <v>503</v>
      </c>
      <c r="N58" s="54">
        <v>1452</v>
      </c>
      <c r="O58" s="54">
        <v>3937</v>
      </c>
      <c r="P58">
        <f t="shared" si="0"/>
        <v>5</v>
      </c>
    </row>
    <row r="59" spans="1:16" x14ac:dyDescent="0.25">
      <c r="A59" t="s">
        <v>132</v>
      </c>
      <c r="B59" s="54">
        <v>563</v>
      </c>
      <c r="C59" s="54"/>
      <c r="D59" s="54"/>
      <c r="E59" s="54"/>
      <c r="F59" s="54">
        <v>372</v>
      </c>
      <c r="G59" s="54"/>
      <c r="H59" s="54">
        <v>577</v>
      </c>
      <c r="I59" s="54">
        <v>385</v>
      </c>
      <c r="J59" s="54">
        <v>553</v>
      </c>
      <c r="K59" s="54">
        <v>596</v>
      </c>
      <c r="L59" s="54">
        <v>214</v>
      </c>
      <c r="M59" s="54">
        <v>368</v>
      </c>
      <c r="N59" s="54"/>
      <c r="O59" s="54">
        <v>3628</v>
      </c>
      <c r="P59">
        <f t="shared" si="0"/>
        <v>8</v>
      </c>
    </row>
    <row r="60" spans="1:16" x14ac:dyDescent="0.25">
      <c r="A60" t="s">
        <v>144</v>
      </c>
      <c r="B60" s="54">
        <v>482</v>
      </c>
      <c r="C60" s="54">
        <v>318</v>
      </c>
      <c r="D60" s="54">
        <v>240</v>
      </c>
      <c r="E60" s="54"/>
      <c r="F60" s="54">
        <v>250</v>
      </c>
      <c r="G60" s="54"/>
      <c r="H60" s="54"/>
      <c r="I60" s="54">
        <v>353</v>
      </c>
      <c r="J60" s="54">
        <v>543</v>
      </c>
      <c r="K60" s="54"/>
      <c r="L60" s="54">
        <v>271</v>
      </c>
      <c r="M60" s="54">
        <v>193</v>
      </c>
      <c r="N60" s="54">
        <v>384</v>
      </c>
      <c r="O60" s="54">
        <v>3034</v>
      </c>
      <c r="P60">
        <f t="shared" si="0"/>
        <v>9</v>
      </c>
    </row>
    <row r="61" spans="1:16" x14ac:dyDescent="0.25">
      <c r="A61" t="s">
        <v>122</v>
      </c>
      <c r="B61" s="54">
        <v>670</v>
      </c>
      <c r="C61" s="54">
        <v>599</v>
      </c>
      <c r="D61" s="54"/>
      <c r="E61" s="54"/>
      <c r="F61" s="54">
        <v>350</v>
      </c>
      <c r="G61" s="54">
        <v>388</v>
      </c>
      <c r="H61" s="54"/>
      <c r="I61" s="54"/>
      <c r="J61" s="54"/>
      <c r="K61" s="54"/>
      <c r="L61" s="54"/>
      <c r="M61" s="54">
        <v>306</v>
      </c>
      <c r="N61" s="54"/>
      <c r="O61" s="54">
        <v>2313</v>
      </c>
      <c r="P61">
        <f t="shared" si="0"/>
        <v>5</v>
      </c>
    </row>
    <row r="62" spans="1:16" x14ac:dyDescent="0.25">
      <c r="A62" t="s">
        <v>355</v>
      </c>
      <c r="B62" s="54"/>
      <c r="C62" s="54"/>
      <c r="D62" s="54"/>
      <c r="E62" s="54"/>
      <c r="F62" s="54"/>
      <c r="G62" s="54"/>
      <c r="H62" s="54"/>
      <c r="I62" s="54">
        <v>968</v>
      </c>
      <c r="J62" s="54"/>
      <c r="K62" s="54"/>
      <c r="L62" s="54">
        <v>457</v>
      </c>
      <c r="M62" s="54">
        <v>533</v>
      </c>
      <c r="N62" s="54"/>
      <c r="O62" s="54">
        <v>1958</v>
      </c>
      <c r="P62">
        <f t="shared" si="0"/>
        <v>3</v>
      </c>
    </row>
    <row r="63" spans="1:16" x14ac:dyDescent="0.25">
      <c r="A63" t="s">
        <v>112</v>
      </c>
      <c r="B63" s="54">
        <v>244</v>
      </c>
      <c r="C63" s="54"/>
      <c r="D63" s="54">
        <v>236</v>
      </c>
      <c r="E63" s="54"/>
      <c r="F63" s="54"/>
      <c r="G63" s="54"/>
      <c r="H63" s="54">
        <v>185</v>
      </c>
      <c r="I63" s="54"/>
      <c r="J63" s="54"/>
      <c r="K63" s="54">
        <v>1034</v>
      </c>
      <c r="L63" s="54"/>
      <c r="M63" s="54"/>
      <c r="N63" s="54"/>
      <c r="O63" s="54">
        <v>1699</v>
      </c>
      <c r="P63">
        <f t="shared" si="0"/>
        <v>4</v>
      </c>
    </row>
    <row r="64" spans="1:16" x14ac:dyDescent="0.25">
      <c r="A64" t="s">
        <v>291</v>
      </c>
      <c r="B64" s="54"/>
      <c r="C64" s="54"/>
      <c r="D64" s="54"/>
      <c r="E64" s="54"/>
      <c r="F64" s="54"/>
      <c r="G64" s="54">
        <v>408</v>
      </c>
      <c r="H64" s="54">
        <v>462</v>
      </c>
      <c r="I64" s="54"/>
      <c r="J64" s="54"/>
      <c r="K64" s="54">
        <v>596</v>
      </c>
      <c r="L64" s="54"/>
      <c r="M64" s="54"/>
      <c r="N64" s="54"/>
      <c r="O64" s="54">
        <v>1466</v>
      </c>
      <c r="P64">
        <f t="shared" si="0"/>
        <v>3</v>
      </c>
    </row>
    <row r="65" spans="1:16" x14ac:dyDescent="0.25">
      <c r="A65" t="s">
        <v>148</v>
      </c>
      <c r="B65" s="54">
        <v>352</v>
      </c>
      <c r="C65" s="54"/>
      <c r="D65" s="54"/>
      <c r="E65" s="54"/>
      <c r="F65" s="54">
        <v>333</v>
      </c>
      <c r="G65" s="54">
        <v>349</v>
      </c>
      <c r="H65" s="54">
        <v>348</v>
      </c>
      <c r="I65" s="54"/>
      <c r="J65" s="54"/>
      <c r="K65" s="54"/>
      <c r="L65" s="54"/>
      <c r="M65" s="54"/>
      <c r="N65" s="54"/>
      <c r="O65" s="54">
        <v>1382</v>
      </c>
      <c r="P65">
        <f t="shared" si="0"/>
        <v>4</v>
      </c>
    </row>
    <row r="66" spans="1:16" x14ac:dyDescent="0.25">
      <c r="A66" t="s">
        <v>110</v>
      </c>
      <c r="B66" s="54">
        <v>412</v>
      </c>
      <c r="C66" s="54">
        <v>173</v>
      </c>
      <c r="D66" s="54">
        <v>189</v>
      </c>
      <c r="E66" s="54"/>
      <c r="F66" s="54">
        <v>192</v>
      </c>
      <c r="G66" s="54">
        <v>228</v>
      </c>
      <c r="H66" s="54"/>
      <c r="I66" s="54"/>
      <c r="J66" s="54"/>
      <c r="K66" s="54">
        <v>185</v>
      </c>
      <c r="L66" s="54"/>
      <c r="M66" s="54"/>
      <c r="N66" s="54"/>
      <c r="O66" s="54">
        <v>1379</v>
      </c>
      <c r="P66">
        <f t="shared" si="0"/>
        <v>6</v>
      </c>
    </row>
    <row r="67" spans="1:16" x14ac:dyDescent="0.25">
      <c r="A67" t="s">
        <v>212</v>
      </c>
      <c r="B67" s="54"/>
      <c r="C67" s="54"/>
      <c r="D67" s="54">
        <v>243</v>
      </c>
      <c r="E67" s="54"/>
      <c r="F67" s="54">
        <v>274</v>
      </c>
      <c r="G67" s="54">
        <v>264</v>
      </c>
      <c r="H67" s="54"/>
      <c r="I67" s="54"/>
      <c r="J67" s="54"/>
      <c r="K67" s="54">
        <v>446</v>
      </c>
      <c r="L67" s="54"/>
      <c r="M67" s="54"/>
      <c r="N67" s="54"/>
      <c r="O67" s="54">
        <v>1227</v>
      </c>
      <c r="P67">
        <f t="shared" si="0"/>
        <v>4</v>
      </c>
    </row>
    <row r="68" spans="1:16" x14ac:dyDescent="0.25">
      <c r="A68" t="s">
        <v>127</v>
      </c>
      <c r="B68" s="54">
        <v>167</v>
      </c>
      <c r="C68" s="54"/>
      <c r="D68" s="54">
        <v>299</v>
      </c>
      <c r="E68" s="54"/>
      <c r="F68" s="54"/>
      <c r="G68" s="54"/>
      <c r="H68" s="54"/>
      <c r="I68" s="54"/>
      <c r="J68" s="54"/>
      <c r="K68" s="54">
        <v>482</v>
      </c>
      <c r="L68" s="54"/>
      <c r="M68" s="54"/>
      <c r="N68" s="54">
        <v>186</v>
      </c>
      <c r="O68" s="54">
        <v>1134</v>
      </c>
      <c r="P68">
        <f t="shared" si="0"/>
        <v>4</v>
      </c>
    </row>
    <row r="69" spans="1:16" x14ac:dyDescent="0.25">
      <c r="A69" t="s">
        <v>362</v>
      </c>
      <c r="B69" s="54"/>
      <c r="C69" s="54"/>
      <c r="D69" s="54"/>
      <c r="E69" s="54"/>
      <c r="F69" s="54"/>
      <c r="G69" s="54"/>
      <c r="H69" s="54"/>
      <c r="I69" s="54">
        <v>313</v>
      </c>
      <c r="J69" s="54"/>
      <c r="K69" s="54">
        <v>635</v>
      </c>
      <c r="L69" s="54"/>
      <c r="M69" s="54"/>
      <c r="N69" s="54"/>
      <c r="O69" s="54">
        <v>948</v>
      </c>
      <c r="P69">
        <f t="shared" si="0"/>
        <v>2</v>
      </c>
    </row>
    <row r="70" spans="1:16" x14ac:dyDescent="0.25">
      <c r="A70" t="s">
        <v>185</v>
      </c>
      <c r="B70" s="54"/>
      <c r="C70" s="54">
        <v>126</v>
      </c>
      <c r="D70" s="54">
        <v>139</v>
      </c>
      <c r="E70" s="54"/>
      <c r="F70" s="54">
        <v>150</v>
      </c>
      <c r="G70" s="54"/>
      <c r="H70" s="54"/>
      <c r="I70" s="54">
        <v>147</v>
      </c>
      <c r="J70" s="54"/>
      <c r="K70" s="54">
        <v>326</v>
      </c>
      <c r="L70" s="54"/>
      <c r="M70" s="54"/>
      <c r="N70" s="54"/>
      <c r="O70" s="54">
        <v>888</v>
      </c>
      <c r="P70">
        <f t="shared" si="0"/>
        <v>5</v>
      </c>
    </row>
    <row r="71" spans="1:16" x14ac:dyDescent="0.25">
      <c r="A71" t="s">
        <v>178</v>
      </c>
      <c r="B71" s="54"/>
      <c r="C71" s="54">
        <v>440</v>
      </c>
      <c r="D71" s="54"/>
      <c r="E71" s="54"/>
      <c r="F71" s="54"/>
      <c r="G71" s="54"/>
      <c r="H71" s="54"/>
      <c r="I71" s="54"/>
      <c r="J71" s="54"/>
      <c r="K71" s="54"/>
      <c r="L71" s="54"/>
      <c r="M71" s="54">
        <v>440</v>
      </c>
      <c r="N71" s="54"/>
      <c r="O71" s="54">
        <v>880</v>
      </c>
      <c r="P71">
        <f t="shared" si="0"/>
        <v>2</v>
      </c>
    </row>
    <row r="72" spans="1:16" x14ac:dyDescent="0.25">
      <c r="A72" t="s">
        <v>454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>
        <v>388</v>
      </c>
      <c r="M72" s="54">
        <v>458</v>
      </c>
      <c r="N72" s="54"/>
      <c r="O72" s="54">
        <v>846</v>
      </c>
      <c r="P72">
        <f t="shared" si="0"/>
        <v>2</v>
      </c>
    </row>
    <row r="73" spans="1:16" x14ac:dyDescent="0.25">
      <c r="A73" t="s">
        <v>267</v>
      </c>
      <c r="B73" s="54"/>
      <c r="C73" s="54"/>
      <c r="D73" s="54"/>
      <c r="E73" s="54"/>
      <c r="F73" s="54">
        <v>282</v>
      </c>
      <c r="G73" s="54">
        <v>388</v>
      </c>
      <c r="H73" s="54"/>
      <c r="I73" s="54"/>
      <c r="J73" s="54"/>
      <c r="K73" s="54"/>
      <c r="L73" s="54"/>
      <c r="M73" s="54"/>
      <c r="N73" s="54"/>
      <c r="O73" s="54">
        <v>670</v>
      </c>
      <c r="P73">
        <f t="shared" si="0"/>
        <v>2</v>
      </c>
    </row>
    <row r="74" spans="1:16" x14ac:dyDescent="0.25">
      <c r="A74" t="s">
        <v>407</v>
      </c>
      <c r="B74" s="54"/>
      <c r="C74" s="54"/>
      <c r="D74" s="54"/>
      <c r="E74" s="54"/>
      <c r="F74" s="54"/>
      <c r="G74" s="54"/>
      <c r="H74" s="54"/>
      <c r="I74" s="54"/>
      <c r="J74" s="54"/>
      <c r="K74" s="54">
        <v>620</v>
      </c>
      <c r="L74" s="54"/>
      <c r="M74" s="54"/>
      <c r="N74" s="54"/>
      <c r="O74" s="54">
        <v>620</v>
      </c>
      <c r="P74">
        <f t="shared" si="0"/>
        <v>1</v>
      </c>
    </row>
    <row r="75" spans="1:16" x14ac:dyDescent="0.25">
      <c r="A75" t="s">
        <v>451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>
        <v>610</v>
      </c>
      <c r="M75" s="54"/>
      <c r="N75" s="54"/>
      <c r="O75" s="54">
        <v>610</v>
      </c>
      <c r="P75">
        <f t="shared" si="0"/>
        <v>1</v>
      </c>
    </row>
    <row r="76" spans="1:16" x14ac:dyDescent="0.25">
      <c r="A76" t="s">
        <v>123</v>
      </c>
      <c r="B76" s="54">
        <v>383</v>
      </c>
      <c r="C76" s="54"/>
      <c r="D76" s="54"/>
      <c r="E76" s="54"/>
      <c r="F76" s="54"/>
      <c r="G76" s="54">
        <v>198</v>
      </c>
      <c r="H76" s="54"/>
      <c r="I76" s="54"/>
      <c r="J76" s="54"/>
      <c r="K76" s="54"/>
      <c r="L76" s="54"/>
      <c r="M76" s="54"/>
      <c r="N76" s="54"/>
      <c r="O76" s="54">
        <v>581</v>
      </c>
      <c r="P76">
        <f t="shared" si="0"/>
        <v>2</v>
      </c>
    </row>
    <row r="77" spans="1:16" x14ac:dyDescent="0.25">
      <c r="A77" t="s">
        <v>403</v>
      </c>
      <c r="B77" s="54"/>
      <c r="C77" s="54"/>
      <c r="D77" s="54"/>
      <c r="E77" s="54"/>
      <c r="F77" s="54"/>
      <c r="G77" s="54"/>
      <c r="H77" s="54"/>
      <c r="I77" s="54"/>
      <c r="J77" s="54"/>
      <c r="K77" s="54">
        <v>539</v>
      </c>
      <c r="L77" s="54"/>
      <c r="M77" s="54"/>
      <c r="N77" s="54"/>
      <c r="O77" s="54">
        <v>539</v>
      </c>
      <c r="P77">
        <f t="shared" si="0"/>
        <v>1</v>
      </c>
    </row>
    <row r="78" spans="1:16" x14ac:dyDescent="0.25">
      <c r="A78" t="s">
        <v>415</v>
      </c>
      <c r="B78" s="54"/>
      <c r="C78" s="54"/>
      <c r="D78" s="54"/>
      <c r="E78" s="54"/>
      <c r="F78" s="54"/>
      <c r="G78" s="54"/>
      <c r="H78" s="54"/>
      <c r="I78" s="54"/>
      <c r="J78" s="54"/>
      <c r="K78" s="54">
        <v>485</v>
      </c>
      <c r="L78" s="54"/>
      <c r="M78" s="54"/>
      <c r="N78" s="54"/>
      <c r="O78" s="54">
        <v>485</v>
      </c>
      <c r="P78">
        <f t="shared" si="0"/>
        <v>1</v>
      </c>
    </row>
    <row r="79" spans="1:16" x14ac:dyDescent="0.25">
      <c r="A79" t="s">
        <v>420</v>
      </c>
      <c r="B79" s="54"/>
      <c r="C79" s="54"/>
      <c r="D79" s="54"/>
      <c r="E79" s="54"/>
      <c r="F79" s="54"/>
      <c r="G79" s="54"/>
      <c r="H79" s="54"/>
      <c r="I79" s="54"/>
      <c r="J79" s="54"/>
      <c r="K79" s="54">
        <v>457</v>
      </c>
      <c r="L79" s="54"/>
      <c r="M79" s="54"/>
      <c r="N79" s="54"/>
      <c r="O79" s="54">
        <v>457</v>
      </c>
      <c r="P79">
        <f t="shared" si="0"/>
        <v>1</v>
      </c>
    </row>
    <row r="80" spans="1:16" x14ac:dyDescent="0.25">
      <c r="A80" t="s">
        <v>429</v>
      </c>
      <c r="B80" s="54"/>
      <c r="C80" s="54"/>
      <c r="D80" s="54"/>
      <c r="E80" s="54"/>
      <c r="F80" s="54"/>
      <c r="G80" s="54"/>
      <c r="H80" s="54"/>
      <c r="I80" s="54"/>
      <c r="J80" s="54"/>
      <c r="K80" s="54">
        <v>362</v>
      </c>
      <c r="L80" s="54"/>
      <c r="M80" s="54"/>
      <c r="N80" s="54"/>
      <c r="O80" s="54">
        <v>362</v>
      </c>
      <c r="P80">
        <f t="shared" si="0"/>
        <v>1</v>
      </c>
    </row>
    <row r="81" spans="1:16" x14ac:dyDescent="0.25">
      <c r="A81" t="s">
        <v>427</v>
      </c>
      <c r="B81" s="54"/>
      <c r="C81" s="54"/>
      <c r="D81" s="54"/>
      <c r="E81" s="54"/>
      <c r="F81" s="54"/>
      <c r="G81" s="54"/>
      <c r="H81" s="54"/>
      <c r="I81" s="54"/>
      <c r="J81" s="54"/>
      <c r="K81" s="54">
        <v>336</v>
      </c>
      <c r="L81" s="54"/>
      <c r="M81" s="54"/>
      <c r="N81" s="54"/>
      <c r="O81" s="54">
        <v>336</v>
      </c>
      <c r="P81">
        <f t="shared" si="0"/>
        <v>1</v>
      </c>
    </row>
    <row r="82" spans="1:16" x14ac:dyDescent="0.25">
      <c r="A82" t="s">
        <v>334</v>
      </c>
      <c r="B82" s="54"/>
      <c r="C82" s="54"/>
      <c r="D82" s="54"/>
      <c r="E82" s="54"/>
      <c r="F82" s="54"/>
      <c r="G82" s="54"/>
      <c r="H82" s="54">
        <v>326</v>
      </c>
      <c r="I82" s="54"/>
      <c r="J82" s="54"/>
      <c r="K82" s="54"/>
      <c r="L82" s="54"/>
      <c r="M82" s="54"/>
      <c r="N82" s="54"/>
      <c r="O82" s="54">
        <v>326</v>
      </c>
      <c r="P82">
        <f t="shared" si="0"/>
        <v>1</v>
      </c>
    </row>
    <row r="83" spans="1:16" x14ac:dyDescent="0.25">
      <c r="A83" t="s">
        <v>214</v>
      </c>
      <c r="B83" s="54"/>
      <c r="C83" s="54"/>
      <c r="D83" s="54">
        <v>250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>
        <v>250</v>
      </c>
      <c r="P83">
        <f t="shared" si="0"/>
        <v>1</v>
      </c>
    </row>
    <row r="84" spans="1:16" x14ac:dyDescent="0.25">
      <c r="A84" t="s">
        <v>332</v>
      </c>
      <c r="B84" s="54"/>
      <c r="C84" s="54"/>
      <c r="D84" s="54"/>
      <c r="E84" s="54"/>
      <c r="F84" s="54"/>
      <c r="G84" s="54"/>
      <c r="H84" s="54">
        <v>241</v>
      </c>
      <c r="I84" s="54"/>
      <c r="J84" s="54"/>
      <c r="K84" s="54"/>
      <c r="L84" s="54"/>
      <c r="M84" s="54"/>
      <c r="N84" s="54"/>
      <c r="O84" s="54">
        <v>241</v>
      </c>
      <c r="P84">
        <f t="shared" si="0"/>
        <v>1</v>
      </c>
    </row>
    <row r="85" spans="1:16" x14ac:dyDescent="0.25">
      <c r="A85" t="s">
        <v>411</v>
      </c>
      <c r="B85" s="54"/>
      <c r="C85" s="54"/>
      <c r="D85" s="54"/>
      <c r="E85" s="54"/>
      <c r="F85" s="54"/>
      <c r="G85" s="54"/>
      <c r="H85" s="54"/>
      <c r="I85" s="54"/>
      <c r="J85" s="54"/>
      <c r="K85" s="54">
        <v>208</v>
      </c>
      <c r="L85" s="54"/>
      <c r="M85" s="54"/>
      <c r="N85" s="54"/>
      <c r="O85" s="54">
        <v>208</v>
      </c>
      <c r="P85">
        <f t="shared" si="0"/>
        <v>1</v>
      </c>
    </row>
    <row r="86" spans="1:16" x14ac:dyDescent="0.25">
      <c r="A86" t="s">
        <v>169</v>
      </c>
      <c r="B86" s="54"/>
      <c r="C86" s="54">
        <v>154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>
        <v>154</v>
      </c>
      <c r="P86">
        <f t="shared" si="0"/>
        <v>1</v>
      </c>
    </row>
    <row r="87" spans="1:16" x14ac:dyDescent="0.25">
      <c r="A87" t="s">
        <v>370</v>
      </c>
      <c r="B87" s="54">
        <v>12120</v>
      </c>
      <c r="C87" s="54">
        <v>9339</v>
      </c>
      <c r="D87" s="54">
        <v>7592</v>
      </c>
      <c r="E87" s="54">
        <v>11669</v>
      </c>
      <c r="F87" s="54">
        <v>10775</v>
      </c>
      <c r="G87" s="54">
        <v>9594</v>
      </c>
      <c r="H87" s="54">
        <v>9810</v>
      </c>
      <c r="I87" s="54">
        <v>12958</v>
      </c>
      <c r="J87" s="54">
        <v>11382</v>
      </c>
      <c r="K87" s="54">
        <v>19908</v>
      </c>
      <c r="L87" s="54">
        <v>10423</v>
      </c>
      <c r="M87" s="54">
        <v>11167</v>
      </c>
      <c r="N87" s="54">
        <v>9602</v>
      </c>
      <c r="O87" s="54">
        <v>146339</v>
      </c>
      <c r="P87">
        <f t="shared" si="0"/>
        <v>13</v>
      </c>
    </row>
    <row r="101" spans="1:12" x14ac:dyDescent="0.25">
      <c r="A101" s="25" t="s">
        <v>368</v>
      </c>
      <c r="B101" t="s">
        <v>459</v>
      </c>
    </row>
    <row r="103" spans="1:12" x14ac:dyDescent="0.25">
      <c r="A103" s="25" t="s">
        <v>371</v>
      </c>
      <c r="B103" s="25" t="s">
        <v>3</v>
      </c>
      <c r="C103" s="25" t="s">
        <v>4</v>
      </c>
    </row>
    <row r="104" spans="1:12" x14ac:dyDescent="0.25">
      <c r="B104" t="s">
        <v>13</v>
      </c>
      <c r="F104" t="s">
        <v>26</v>
      </c>
      <c r="H104" t="s">
        <v>22</v>
      </c>
      <c r="I104" t="s">
        <v>31</v>
      </c>
      <c r="J104" t="s">
        <v>27</v>
      </c>
      <c r="K104" t="s">
        <v>28</v>
      </c>
      <c r="L104" t="s">
        <v>370</v>
      </c>
    </row>
    <row r="105" spans="1:12" x14ac:dyDescent="0.25">
      <c r="A105" s="25" t="s">
        <v>6</v>
      </c>
      <c r="B105">
        <v>200</v>
      </c>
      <c r="C105">
        <v>800</v>
      </c>
      <c r="D105">
        <v>3000</v>
      </c>
      <c r="E105">
        <v>5000</v>
      </c>
      <c r="F105">
        <v>2000</v>
      </c>
      <c r="G105">
        <v>3000</v>
      </c>
      <c r="H105" t="s">
        <v>372</v>
      </c>
      <c r="I105" t="s">
        <v>372</v>
      </c>
      <c r="J105" t="s">
        <v>372</v>
      </c>
      <c r="K105" t="s">
        <v>372</v>
      </c>
    </row>
    <row r="106" spans="1:12" x14ac:dyDescent="0.25">
      <c r="A106" t="s">
        <v>108</v>
      </c>
      <c r="B106" s="54">
        <v>6</v>
      </c>
      <c r="C106" s="54"/>
      <c r="D106" s="54"/>
      <c r="E106" s="54"/>
      <c r="F106" s="54"/>
      <c r="G106" s="54"/>
      <c r="H106" s="54">
        <v>8</v>
      </c>
      <c r="I106" s="54">
        <v>6</v>
      </c>
      <c r="J106" s="54">
        <v>6</v>
      </c>
      <c r="K106" s="54">
        <v>8</v>
      </c>
      <c r="L106" s="54">
        <v>34</v>
      </c>
    </row>
    <row r="107" spans="1:12" x14ac:dyDescent="0.25">
      <c r="A107" t="s">
        <v>145</v>
      </c>
      <c r="B107" s="54">
        <v>7</v>
      </c>
      <c r="C107" s="54">
        <v>7</v>
      </c>
      <c r="D107" s="54"/>
      <c r="E107" s="54">
        <v>2</v>
      </c>
      <c r="F107" s="54"/>
      <c r="G107" s="54"/>
      <c r="H107" s="54">
        <v>7</v>
      </c>
      <c r="I107" s="54"/>
      <c r="J107" s="54">
        <v>7</v>
      </c>
      <c r="K107" s="54"/>
      <c r="L107" s="54">
        <v>30</v>
      </c>
    </row>
    <row r="108" spans="1:12" x14ac:dyDescent="0.25">
      <c r="A108" t="s">
        <v>109</v>
      </c>
      <c r="B108" s="54">
        <v>2</v>
      </c>
      <c r="C108" s="54"/>
      <c r="D108" s="54"/>
      <c r="E108" s="54"/>
      <c r="F108" s="54"/>
      <c r="G108" s="54"/>
      <c r="H108" s="54">
        <v>6</v>
      </c>
      <c r="I108" s="54">
        <v>5</v>
      </c>
      <c r="J108" s="54">
        <v>5</v>
      </c>
      <c r="K108" s="54">
        <v>6</v>
      </c>
      <c r="L108" s="54">
        <v>24</v>
      </c>
    </row>
    <row r="109" spans="1:12" x14ac:dyDescent="0.25">
      <c r="A109" t="s">
        <v>121</v>
      </c>
      <c r="B109" s="54">
        <v>5</v>
      </c>
      <c r="C109" s="54"/>
      <c r="D109" s="54"/>
      <c r="E109" s="54"/>
      <c r="F109" s="54"/>
      <c r="G109" s="54"/>
      <c r="H109" s="54">
        <v>6</v>
      </c>
      <c r="I109" s="54">
        <v>4</v>
      </c>
      <c r="J109" s="54">
        <v>5</v>
      </c>
      <c r="K109" s="54">
        <v>2</v>
      </c>
      <c r="L109" s="54">
        <v>22</v>
      </c>
    </row>
    <row r="110" spans="1:12" x14ac:dyDescent="0.25">
      <c r="A110" t="s">
        <v>143</v>
      </c>
      <c r="B110" s="54">
        <v>4</v>
      </c>
      <c r="C110" s="54"/>
      <c r="D110" s="54"/>
      <c r="E110" s="54"/>
      <c r="F110" s="54"/>
      <c r="G110" s="54"/>
      <c r="H110" s="54">
        <v>7</v>
      </c>
      <c r="I110" s="54">
        <v>4</v>
      </c>
      <c r="J110" s="54"/>
      <c r="K110" s="54">
        <v>2</v>
      </c>
      <c r="L110" s="54">
        <v>17</v>
      </c>
    </row>
    <row r="111" spans="1:12" x14ac:dyDescent="0.25">
      <c r="A111" t="s">
        <v>150</v>
      </c>
      <c r="B111" s="54">
        <v>2</v>
      </c>
      <c r="C111" s="54">
        <v>1</v>
      </c>
      <c r="D111" s="54">
        <v>2</v>
      </c>
      <c r="E111" s="54">
        <v>3</v>
      </c>
      <c r="F111" s="54"/>
      <c r="G111" s="54"/>
      <c r="H111" s="54">
        <v>2</v>
      </c>
      <c r="I111" s="54">
        <v>2</v>
      </c>
      <c r="J111" s="54">
        <v>4</v>
      </c>
      <c r="K111" s="54"/>
      <c r="L111" s="54">
        <v>16</v>
      </c>
    </row>
    <row r="112" spans="1:12" x14ac:dyDescent="0.25">
      <c r="A112" t="s">
        <v>476</v>
      </c>
      <c r="B112" s="54"/>
      <c r="C112" s="54"/>
      <c r="D112" s="54"/>
      <c r="E112" s="54"/>
      <c r="F112" s="54"/>
      <c r="G112" s="54"/>
      <c r="H112" s="54">
        <v>7</v>
      </c>
      <c r="I112" s="54">
        <v>8</v>
      </c>
      <c r="J112" s="54"/>
      <c r="K112" s="54">
        <v>1</v>
      </c>
      <c r="L112" s="54">
        <v>16</v>
      </c>
    </row>
    <row r="113" spans="1:12" x14ac:dyDescent="0.25">
      <c r="A113" t="s">
        <v>155</v>
      </c>
      <c r="B113" s="54"/>
      <c r="C113" s="54"/>
      <c r="D113" s="54"/>
      <c r="E113" s="54"/>
      <c r="F113" s="54"/>
      <c r="G113" s="54"/>
      <c r="H113" s="54">
        <v>9</v>
      </c>
      <c r="I113" s="54">
        <v>6</v>
      </c>
      <c r="J113" s="54"/>
      <c r="K113" s="54"/>
      <c r="L113" s="54">
        <v>15</v>
      </c>
    </row>
    <row r="114" spans="1:12" x14ac:dyDescent="0.25">
      <c r="A114" t="s">
        <v>135</v>
      </c>
      <c r="B114" s="54">
        <v>3</v>
      </c>
      <c r="C114" s="54">
        <v>5</v>
      </c>
      <c r="D114" s="54">
        <v>2</v>
      </c>
      <c r="E114" s="54">
        <v>4</v>
      </c>
      <c r="F114" s="54"/>
      <c r="G114" s="54"/>
      <c r="H114" s="54"/>
      <c r="I114" s="54"/>
      <c r="J114" s="54"/>
      <c r="K114" s="54"/>
      <c r="L114" s="54">
        <v>14</v>
      </c>
    </row>
    <row r="115" spans="1:12" x14ac:dyDescent="0.25">
      <c r="A115" t="s">
        <v>136</v>
      </c>
      <c r="B115" s="54">
        <v>2</v>
      </c>
      <c r="C115" s="54">
        <v>6</v>
      </c>
      <c r="D115" s="54">
        <v>1</v>
      </c>
      <c r="E115" s="54">
        <v>2</v>
      </c>
      <c r="F115" s="54"/>
      <c r="G115" s="54"/>
      <c r="H115" s="54">
        <v>1</v>
      </c>
      <c r="I115" s="54"/>
      <c r="J115" s="54">
        <v>1</v>
      </c>
      <c r="K115" s="54"/>
      <c r="L115" s="54">
        <v>13</v>
      </c>
    </row>
    <row r="116" spans="1:12" x14ac:dyDescent="0.25">
      <c r="A116" t="s">
        <v>132</v>
      </c>
      <c r="B116" s="54">
        <v>3</v>
      </c>
      <c r="C116" s="54">
        <v>3</v>
      </c>
      <c r="D116" s="54">
        <v>1</v>
      </c>
      <c r="E116" s="54">
        <v>3</v>
      </c>
      <c r="F116" s="54"/>
      <c r="G116" s="54"/>
      <c r="H116" s="54"/>
      <c r="I116" s="54"/>
      <c r="J116" s="54"/>
      <c r="K116" s="54"/>
      <c r="L116" s="54">
        <v>10</v>
      </c>
    </row>
    <row r="117" spans="1:12" x14ac:dyDescent="0.25">
      <c r="A117" t="s">
        <v>260</v>
      </c>
      <c r="B117" s="54">
        <v>2</v>
      </c>
      <c r="C117" s="54">
        <v>3</v>
      </c>
      <c r="D117" s="54"/>
      <c r="E117" s="54">
        <v>1</v>
      </c>
      <c r="F117" s="54"/>
      <c r="G117" s="54"/>
      <c r="H117" s="54">
        <v>2</v>
      </c>
      <c r="I117" s="54"/>
      <c r="J117" s="54"/>
      <c r="K117" s="54">
        <v>2</v>
      </c>
      <c r="L117" s="54">
        <v>10</v>
      </c>
    </row>
    <row r="118" spans="1:12" x14ac:dyDescent="0.25">
      <c r="A118" t="s">
        <v>140</v>
      </c>
      <c r="B118" s="54">
        <v>1</v>
      </c>
      <c r="C118" s="54">
        <v>2</v>
      </c>
      <c r="D118" s="54">
        <v>2</v>
      </c>
      <c r="E118" s="54">
        <v>2</v>
      </c>
      <c r="F118" s="54"/>
      <c r="G118" s="54"/>
      <c r="H118" s="54">
        <v>3</v>
      </c>
      <c r="I118" s="54"/>
      <c r="J118" s="54"/>
      <c r="K118" s="54"/>
      <c r="L118" s="54">
        <v>10</v>
      </c>
    </row>
    <row r="119" spans="1:12" x14ac:dyDescent="0.25">
      <c r="A119" t="s">
        <v>110</v>
      </c>
      <c r="B119" s="54">
        <v>1</v>
      </c>
      <c r="C119" s="54"/>
      <c r="D119" s="54">
        <v>1</v>
      </c>
      <c r="E119" s="54">
        <v>1</v>
      </c>
      <c r="F119" s="54"/>
      <c r="G119" s="54"/>
      <c r="H119" s="54">
        <v>1</v>
      </c>
      <c r="I119" s="54">
        <v>1</v>
      </c>
      <c r="J119" s="54">
        <v>2</v>
      </c>
      <c r="K119" s="54"/>
      <c r="L119" s="54">
        <v>7</v>
      </c>
    </row>
    <row r="120" spans="1:12" x14ac:dyDescent="0.25">
      <c r="A120" t="s">
        <v>291</v>
      </c>
      <c r="B120" s="54">
        <v>2</v>
      </c>
      <c r="C120" s="54">
        <v>2</v>
      </c>
      <c r="D120" s="54"/>
      <c r="E120" s="54">
        <v>1</v>
      </c>
      <c r="F120" s="54"/>
      <c r="G120" s="54"/>
      <c r="H120" s="54"/>
      <c r="I120" s="54"/>
      <c r="J120" s="54"/>
      <c r="K120" s="54"/>
      <c r="L120" s="54">
        <v>5</v>
      </c>
    </row>
    <row r="121" spans="1:12" x14ac:dyDescent="0.25">
      <c r="A121" t="s">
        <v>362</v>
      </c>
      <c r="B121" s="54">
        <v>2</v>
      </c>
      <c r="C121" s="54">
        <v>2</v>
      </c>
      <c r="D121" s="54"/>
      <c r="E121" s="54">
        <v>1</v>
      </c>
      <c r="F121" s="54"/>
      <c r="G121" s="54"/>
      <c r="H121" s="54"/>
      <c r="I121" s="54"/>
      <c r="J121" s="54"/>
      <c r="K121" s="54"/>
      <c r="L121" s="54">
        <v>5</v>
      </c>
    </row>
    <row r="122" spans="1:12" x14ac:dyDescent="0.25">
      <c r="A122" t="s">
        <v>122</v>
      </c>
      <c r="B122" s="54"/>
      <c r="C122" s="54">
        <v>1</v>
      </c>
      <c r="D122" s="54">
        <v>1</v>
      </c>
      <c r="E122" s="54">
        <v>3</v>
      </c>
      <c r="F122" s="54"/>
      <c r="G122" s="54"/>
      <c r="H122" s="54"/>
      <c r="I122" s="54"/>
      <c r="J122" s="54"/>
      <c r="K122" s="54"/>
      <c r="L122" s="54">
        <v>5</v>
      </c>
    </row>
    <row r="123" spans="1:12" x14ac:dyDescent="0.25">
      <c r="A123" t="s">
        <v>112</v>
      </c>
      <c r="B123" s="54">
        <v>1</v>
      </c>
      <c r="C123" s="54">
        <v>1</v>
      </c>
      <c r="D123" s="54"/>
      <c r="E123" s="54"/>
      <c r="F123" s="54">
        <v>1</v>
      </c>
      <c r="G123" s="54">
        <v>1</v>
      </c>
      <c r="H123" s="54">
        <v>1</v>
      </c>
      <c r="I123" s="54"/>
      <c r="J123" s="54"/>
      <c r="K123" s="54"/>
      <c r="L123" s="54">
        <v>5</v>
      </c>
    </row>
    <row r="124" spans="1:12" x14ac:dyDescent="0.25">
      <c r="A124" t="s">
        <v>144</v>
      </c>
      <c r="B124" s="54"/>
      <c r="C124" s="54">
        <v>3</v>
      </c>
      <c r="D124" s="54">
        <v>1</v>
      </c>
      <c r="E124" s="54">
        <v>1</v>
      </c>
      <c r="F124" s="54"/>
      <c r="G124" s="54"/>
      <c r="H124" s="54"/>
      <c r="I124" s="54"/>
      <c r="J124" s="54"/>
      <c r="K124" s="54"/>
      <c r="L124" s="54">
        <v>5</v>
      </c>
    </row>
    <row r="125" spans="1:12" x14ac:dyDescent="0.25">
      <c r="A125" t="s">
        <v>185</v>
      </c>
      <c r="B125" s="54">
        <v>1</v>
      </c>
      <c r="C125" s="54">
        <v>1</v>
      </c>
      <c r="D125" s="54">
        <v>1</v>
      </c>
      <c r="E125" s="54">
        <v>1</v>
      </c>
      <c r="F125" s="54"/>
      <c r="G125" s="54"/>
      <c r="H125" s="54"/>
      <c r="I125" s="54"/>
      <c r="J125" s="54"/>
      <c r="K125" s="54"/>
      <c r="L125" s="54">
        <v>4</v>
      </c>
    </row>
    <row r="126" spans="1:12" x14ac:dyDescent="0.25">
      <c r="A126" t="s">
        <v>212</v>
      </c>
      <c r="B126" s="54">
        <v>1</v>
      </c>
      <c r="C126" s="54">
        <v>2</v>
      </c>
      <c r="D126" s="54"/>
      <c r="E126" s="54"/>
      <c r="F126" s="54"/>
      <c r="G126" s="54"/>
      <c r="H126" s="54"/>
      <c r="I126" s="54"/>
      <c r="J126" s="54"/>
      <c r="K126" s="54"/>
      <c r="L126" s="54">
        <v>3</v>
      </c>
    </row>
    <row r="127" spans="1:12" x14ac:dyDescent="0.25">
      <c r="A127" t="s">
        <v>415</v>
      </c>
      <c r="B127" s="54">
        <v>1</v>
      </c>
      <c r="C127" s="54">
        <v>1</v>
      </c>
      <c r="D127" s="54"/>
      <c r="E127" s="54">
        <v>1</v>
      </c>
      <c r="F127" s="54"/>
      <c r="G127" s="54"/>
      <c r="H127" s="54"/>
      <c r="I127" s="54"/>
      <c r="J127" s="54"/>
      <c r="K127" s="54"/>
      <c r="L127" s="54">
        <v>3</v>
      </c>
    </row>
    <row r="128" spans="1:12" x14ac:dyDescent="0.25">
      <c r="A128" t="s">
        <v>355</v>
      </c>
      <c r="B128" s="54">
        <v>1</v>
      </c>
      <c r="C128" s="54">
        <v>2</v>
      </c>
      <c r="D128" s="54"/>
      <c r="E128" s="54"/>
      <c r="F128" s="54"/>
      <c r="G128" s="54"/>
      <c r="H128" s="54"/>
      <c r="I128" s="54"/>
      <c r="J128" s="54"/>
      <c r="K128" s="54"/>
      <c r="L128" s="54">
        <v>3</v>
      </c>
    </row>
    <row r="129" spans="1:12" x14ac:dyDescent="0.25">
      <c r="A129" t="s">
        <v>148</v>
      </c>
      <c r="B129" s="54"/>
      <c r="C129" s="54"/>
      <c r="D129" s="54"/>
      <c r="E129" s="54">
        <v>2</v>
      </c>
      <c r="F129" s="54"/>
      <c r="G129" s="54"/>
      <c r="H129" s="54"/>
      <c r="I129" s="54"/>
      <c r="J129" s="54"/>
      <c r="K129" s="54"/>
      <c r="L129" s="54">
        <v>2</v>
      </c>
    </row>
    <row r="130" spans="1:12" x14ac:dyDescent="0.25">
      <c r="A130" t="s">
        <v>178</v>
      </c>
      <c r="B130" s="54"/>
      <c r="C130" s="54"/>
      <c r="D130" s="54"/>
      <c r="E130" s="54"/>
      <c r="F130" s="54"/>
      <c r="G130" s="54"/>
      <c r="H130" s="54"/>
      <c r="I130" s="54">
        <v>2</v>
      </c>
      <c r="J130" s="54"/>
      <c r="K130" s="54"/>
      <c r="L130" s="54">
        <v>2</v>
      </c>
    </row>
    <row r="131" spans="1:12" x14ac:dyDescent="0.25">
      <c r="A131" t="s">
        <v>350</v>
      </c>
      <c r="B131" s="54"/>
      <c r="C131" s="54"/>
      <c r="D131" s="54"/>
      <c r="E131" s="54"/>
      <c r="F131" s="54"/>
      <c r="G131" s="54"/>
      <c r="H131" s="54">
        <v>2</v>
      </c>
      <c r="I131" s="54"/>
      <c r="J131" s="54"/>
      <c r="K131" s="54"/>
      <c r="L131" s="54">
        <v>2</v>
      </c>
    </row>
    <row r="132" spans="1:12" x14ac:dyDescent="0.25">
      <c r="A132" t="s">
        <v>407</v>
      </c>
      <c r="B132" s="54"/>
      <c r="C132" s="54">
        <v>1</v>
      </c>
      <c r="D132" s="54"/>
      <c r="E132" s="54"/>
      <c r="F132" s="54"/>
      <c r="G132" s="54"/>
      <c r="H132" s="54">
        <v>1</v>
      </c>
      <c r="I132" s="54"/>
      <c r="J132" s="54"/>
      <c r="K132" s="54"/>
      <c r="L132" s="54">
        <v>2</v>
      </c>
    </row>
    <row r="133" spans="1:12" x14ac:dyDescent="0.25">
      <c r="A133" t="s">
        <v>123</v>
      </c>
      <c r="B133" s="54"/>
      <c r="C133" s="54"/>
      <c r="D133" s="54"/>
      <c r="E133" s="54">
        <v>2</v>
      </c>
      <c r="F133" s="54"/>
      <c r="G133" s="54"/>
      <c r="H133" s="54"/>
      <c r="I133" s="54"/>
      <c r="J133" s="54"/>
      <c r="K133" s="54"/>
      <c r="L133" s="54">
        <v>2</v>
      </c>
    </row>
    <row r="134" spans="1:12" x14ac:dyDescent="0.25">
      <c r="A134" t="s">
        <v>403</v>
      </c>
      <c r="B134" s="54"/>
      <c r="C134" s="54">
        <v>1</v>
      </c>
      <c r="D134" s="54"/>
      <c r="E134" s="54">
        <v>1</v>
      </c>
      <c r="F134" s="54"/>
      <c r="G134" s="54"/>
      <c r="H134" s="54"/>
      <c r="I134" s="54"/>
      <c r="J134" s="54"/>
      <c r="K134" s="54"/>
      <c r="L134" s="54">
        <v>2</v>
      </c>
    </row>
    <row r="135" spans="1:12" x14ac:dyDescent="0.25">
      <c r="A135" t="s">
        <v>267</v>
      </c>
      <c r="B135" s="54"/>
      <c r="C135" s="54"/>
      <c r="D135" s="54"/>
      <c r="E135" s="54">
        <v>1</v>
      </c>
      <c r="F135" s="54"/>
      <c r="G135" s="54"/>
      <c r="H135" s="54"/>
      <c r="I135" s="54"/>
      <c r="J135" s="54"/>
      <c r="K135" s="54"/>
      <c r="L135" s="54">
        <v>1</v>
      </c>
    </row>
    <row r="136" spans="1:12" x14ac:dyDescent="0.25">
      <c r="A136" t="s">
        <v>420</v>
      </c>
      <c r="B136" s="54"/>
      <c r="C136" s="54"/>
      <c r="D136" s="54">
        <v>1</v>
      </c>
      <c r="E136" s="54"/>
      <c r="F136" s="54"/>
      <c r="G136" s="54"/>
      <c r="H136" s="54"/>
      <c r="I136" s="54"/>
      <c r="J136" s="54"/>
      <c r="K136" s="54"/>
      <c r="L136" s="54">
        <v>1</v>
      </c>
    </row>
    <row r="137" spans="1:12" x14ac:dyDescent="0.25">
      <c r="A137" t="s">
        <v>411</v>
      </c>
      <c r="B137" s="54"/>
      <c r="C137" s="54"/>
      <c r="D137" s="54"/>
      <c r="E137" s="54">
        <v>1</v>
      </c>
      <c r="F137" s="54"/>
      <c r="G137" s="54"/>
      <c r="H137" s="54"/>
      <c r="I137" s="54"/>
      <c r="J137" s="54"/>
      <c r="K137" s="54"/>
      <c r="L137" s="54">
        <v>1</v>
      </c>
    </row>
    <row r="138" spans="1:12" x14ac:dyDescent="0.25">
      <c r="A138" t="s">
        <v>429</v>
      </c>
      <c r="B138" s="54"/>
      <c r="C138" s="54"/>
      <c r="D138" s="54"/>
      <c r="E138" s="54">
        <v>1</v>
      </c>
      <c r="F138" s="54"/>
      <c r="G138" s="54"/>
      <c r="H138" s="54"/>
      <c r="I138" s="54"/>
      <c r="J138" s="54"/>
      <c r="K138" s="54"/>
      <c r="L138" s="54">
        <v>1</v>
      </c>
    </row>
    <row r="139" spans="1:12" x14ac:dyDescent="0.25">
      <c r="A139" t="s">
        <v>427</v>
      </c>
      <c r="B139" s="54"/>
      <c r="C139" s="54"/>
      <c r="D139" s="54"/>
      <c r="E139" s="54">
        <v>1</v>
      </c>
      <c r="F139" s="54"/>
      <c r="G139" s="54"/>
      <c r="H139" s="54"/>
      <c r="I139" s="54"/>
      <c r="J139" s="54"/>
      <c r="K139" s="54"/>
      <c r="L139" s="54">
        <v>1</v>
      </c>
    </row>
    <row r="140" spans="1:12" x14ac:dyDescent="0.25">
      <c r="A140" t="s">
        <v>370</v>
      </c>
      <c r="B140" s="54">
        <v>47</v>
      </c>
      <c r="C140" s="54">
        <v>44</v>
      </c>
      <c r="D140" s="54">
        <v>13</v>
      </c>
      <c r="E140" s="54">
        <v>35</v>
      </c>
      <c r="F140" s="54">
        <v>1</v>
      </c>
      <c r="G140" s="54">
        <v>1</v>
      </c>
      <c r="H140" s="54">
        <v>63</v>
      </c>
      <c r="I140" s="54">
        <v>38</v>
      </c>
      <c r="J140" s="54">
        <v>30</v>
      </c>
      <c r="K140" s="54">
        <v>21</v>
      </c>
      <c r="L140" s="54">
        <v>293</v>
      </c>
    </row>
    <row r="147" spans="1:10" x14ac:dyDescent="0.25">
      <c r="A147" s="66" t="s">
        <v>489</v>
      </c>
      <c r="B147" s="68" t="s">
        <v>488</v>
      </c>
      <c r="C147" s="68">
        <v>200</v>
      </c>
      <c r="D147" s="68">
        <v>800</v>
      </c>
      <c r="E147" s="68">
        <v>3000</v>
      </c>
      <c r="F147" s="68" t="s">
        <v>487</v>
      </c>
      <c r="G147" s="68" t="s">
        <v>22</v>
      </c>
      <c r="H147" s="68" t="s">
        <v>31</v>
      </c>
      <c r="I147" s="68" t="s">
        <v>27</v>
      </c>
      <c r="J147" s="68" t="s">
        <v>28</v>
      </c>
    </row>
    <row r="148" spans="1:10" x14ac:dyDescent="0.25">
      <c r="A148" s="64" t="s">
        <v>108</v>
      </c>
      <c r="B148" s="69">
        <f>VLOOKUP(A148,$A$45:$P$70,15,0)</f>
        <v>21043</v>
      </c>
      <c r="C148" s="73">
        <f>SIGN(VLOOKUP($A148,$A$103:$L$139,2,0))</f>
        <v>1</v>
      </c>
      <c r="D148" s="67">
        <f>SIGN(VLOOKUP($A148,$A$103:$L$139,3,0))</f>
        <v>0</v>
      </c>
      <c r="E148" s="67">
        <f>SIGN(VLOOKUP($A148,$A$103:$L$139,4,0)+VLOOKUP($A148,$A$103:$L$139,5,0))</f>
        <v>0</v>
      </c>
      <c r="F148" s="67">
        <f>SIGN(VLOOKUP($A148,$A$103:$L$139,6,0)+VLOOKUP($A148,$A$103:$L$139,7,0))</f>
        <v>0</v>
      </c>
      <c r="G148" s="73">
        <f>SIGN(VLOOKUP($A148,$A$103:$L$139,8,0))</f>
        <v>1</v>
      </c>
      <c r="H148" s="73">
        <f>SIGN(VLOOKUP($A148,$A$103:$L$139,9,0))</f>
        <v>1</v>
      </c>
      <c r="I148" s="73">
        <f>SIGN(VLOOKUP($A148,$A$103:$L$139,10,0))</f>
        <v>1</v>
      </c>
      <c r="J148" s="73">
        <f>SIGN(VLOOKUP($A148,$A$103:$L$139,11,0))</f>
        <v>1</v>
      </c>
    </row>
    <row r="149" spans="1:10" x14ac:dyDescent="0.25">
      <c r="A149" s="64" t="s">
        <v>109</v>
      </c>
      <c r="B149" s="69">
        <f>VLOOKUP(A149,$A$45:$P$70,15,0)</f>
        <v>15468</v>
      </c>
      <c r="C149" s="73">
        <f t="shared" ref="C149:C167" si="1">SIGN(VLOOKUP($A149,$A$103:$L$139,2,0))</f>
        <v>1</v>
      </c>
      <c r="D149" s="67">
        <f t="shared" ref="D149:D167" si="2">SIGN(VLOOKUP($A149,$A$103:$L$139,3,0))</f>
        <v>0</v>
      </c>
      <c r="E149" s="67">
        <f t="shared" ref="E149:E167" si="3">SIGN(VLOOKUP($A149,$A$103:$L$139,4,0)+VLOOKUP($A149,$A$103:$L$139,5,0))</f>
        <v>0</v>
      </c>
      <c r="F149" s="67">
        <f t="shared" ref="F149:F167" si="4">SIGN(VLOOKUP($A149,$A$103:$L$139,6,0)+VLOOKUP($A149,$A$103:$L$139,7,0))</f>
        <v>0</v>
      </c>
      <c r="G149" s="73">
        <f t="shared" ref="G149:G167" si="5">SIGN(VLOOKUP($A149,$A$103:$L$139,8,0))</f>
        <v>1</v>
      </c>
      <c r="H149" s="73">
        <f t="shared" ref="H149:H167" si="6">SIGN(VLOOKUP($A149,$A$103:$L$139,9,0))</f>
        <v>1</v>
      </c>
      <c r="I149" s="73">
        <f t="shared" ref="I149:I167" si="7">SIGN(VLOOKUP($A149,$A$103:$L$139,10,0))</f>
        <v>1</v>
      </c>
      <c r="J149" s="73">
        <f t="shared" ref="J149:J167" si="8">SIGN(VLOOKUP($A149,$A$103:$L$139,11,0))</f>
        <v>1</v>
      </c>
    </row>
    <row r="150" spans="1:10" x14ac:dyDescent="0.25">
      <c r="A150" s="64" t="s">
        <v>145</v>
      </c>
      <c r="B150" s="69">
        <f>VLOOKUP(A150,$A$45:$P$70,15,0)</f>
        <v>11840</v>
      </c>
      <c r="C150" s="73">
        <f t="shared" si="1"/>
        <v>1</v>
      </c>
      <c r="D150" s="73">
        <f t="shared" si="2"/>
        <v>1</v>
      </c>
      <c r="E150" s="73">
        <f t="shared" si="3"/>
        <v>1</v>
      </c>
      <c r="F150" s="67">
        <f t="shared" si="4"/>
        <v>0</v>
      </c>
      <c r="G150" s="67">
        <f t="shared" si="5"/>
        <v>1</v>
      </c>
      <c r="H150" s="67">
        <f t="shared" si="6"/>
        <v>0</v>
      </c>
      <c r="I150" s="67">
        <f t="shared" si="7"/>
        <v>1</v>
      </c>
      <c r="J150" s="67">
        <f t="shared" si="8"/>
        <v>0</v>
      </c>
    </row>
    <row r="151" spans="1:10" x14ac:dyDescent="0.25">
      <c r="A151" s="64" t="s">
        <v>143</v>
      </c>
      <c r="B151" s="69">
        <f>VLOOKUP(A151,$A$45:$P$70,15,0)</f>
        <v>9305</v>
      </c>
      <c r="C151" s="73">
        <f t="shared" si="1"/>
        <v>1</v>
      </c>
      <c r="D151" s="67">
        <f t="shared" si="2"/>
        <v>0</v>
      </c>
      <c r="E151" s="67">
        <f t="shared" si="3"/>
        <v>0</v>
      </c>
      <c r="F151" s="67">
        <f t="shared" si="4"/>
        <v>0</v>
      </c>
      <c r="G151" s="73">
        <f t="shared" si="5"/>
        <v>1</v>
      </c>
      <c r="H151" s="67">
        <f t="shared" si="6"/>
        <v>1</v>
      </c>
      <c r="I151" s="67">
        <f t="shared" si="7"/>
        <v>0</v>
      </c>
      <c r="J151" s="67">
        <f t="shared" si="8"/>
        <v>1</v>
      </c>
    </row>
    <row r="152" spans="1:10" x14ac:dyDescent="0.25">
      <c r="A152" s="64" t="s">
        <v>155</v>
      </c>
      <c r="B152" s="69">
        <f>VLOOKUP(A152,$A$45:$P$70,15,0)</f>
        <v>9539</v>
      </c>
      <c r="C152" s="67">
        <f t="shared" si="1"/>
        <v>0</v>
      </c>
      <c r="D152" s="67">
        <f t="shared" si="2"/>
        <v>0</v>
      </c>
      <c r="E152" s="67">
        <f t="shared" si="3"/>
        <v>0</v>
      </c>
      <c r="F152" s="67">
        <f t="shared" si="4"/>
        <v>0</v>
      </c>
      <c r="G152" s="73">
        <f t="shared" si="5"/>
        <v>1</v>
      </c>
      <c r="H152" s="73">
        <f t="shared" si="6"/>
        <v>1</v>
      </c>
      <c r="I152" s="67">
        <f t="shared" si="7"/>
        <v>0</v>
      </c>
      <c r="J152" s="67">
        <f t="shared" si="8"/>
        <v>0</v>
      </c>
    </row>
    <row r="153" spans="1:10" x14ac:dyDescent="0.25">
      <c r="A153" s="64" t="s">
        <v>136</v>
      </c>
      <c r="B153" s="69">
        <f>VLOOKUP(A153,$A$45:$P$70,15,0)</f>
        <v>8651</v>
      </c>
      <c r="C153" s="67">
        <f t="shared" si="1"/>
        <v>1</v>
      </c>
      <c r="D153" s="73">
        <f t="shared" si="2"/>
        <v>1</v>
      </c>
      <c r="E153" s="67">
        <f t="shared" si="3"/>
        <v>1</v>
      </c>
      <c r="F153" s="67">
        <f t="shared" si="4"/>
        <v>0</v>
      </c>
      <c r="G153" s="67">
        <f t="shared" si="5"/>
        <v>1</v>
      </c>
      <c r="H153" s="67">
        <f t="shared" si="6"/>
        <v>0</v>
      </c>
      <c r="I153" s="67">
        <f t="shared" si="7"/>
        <v>1</v>
      </c>
      <c r="J153" s="67">
        <f t="shared" si="8"/>
        <v>0</v>
      </c>
    </row>
    <row r="154" spans="1:10" x14ac:dyDescent="0.25">
      <c r="A154" s="64" t="s">
        <v>135</v>
      </c>
      <c r="B154" s="69">
        <f>VLOOKUP(A154,$A$45:$P$70,15,0)</f>
        <v>7603</v>
      </c>
      <c r="C154" s="67">
        <f t="shared" si="1"/>
        <v>1</v>
      </c>
      <c r="D154" s="67">
        <f t="shared" si="2"/>
        <v>1</v>
      </c>
      <c r="E154" s="67">
        <f t="shared" si="3"/>
        <v>1</v>
      </c>
      <c r="F154" s="67">
        <f t="shared" si="4"/>
        <v>0</v>
      </c>
      <c r="G154" s="67">
        <f t="shared" si="5"/>
        <v>0</v>
      </c>
      <c r="H154" s="67">
        <f t="shared" si="6"/>
        <v>0</v>
      </c>
      <c r="I154" s="67">
        <f t="shared" si="7"/>
        <v>0</v>
      </c>
      <c r="J154" s="67">
        <f t="shared" si="8"/>
        <v>0</v>
      </c>
    </row>
    <row r="155" spans="1:10" x14ac:dyDescent="0.25">
      <c r="A155" s="64" t="s">
        <v>150</v>
      </c>
      <c r="B155" s="69">
        <f>VLOOKUP(A155,$A$45:$P$70,15,0)</f>
        <v>5723</v>
      </c>
      <c r="C155" s="73">
        <f t="shared" si="1"/>
        <v>1</v>
      </c>
      <c r="D155" s="73">
        <f t="shared" si="2"/>
        <v>1</v>
      </c>
      <c r="E155" s="73">
        <f t="shared" si="3"/>
        <v>1</v>
      </c>
      <c r="F155" s="67">
        <f t="shared" si="4"/>
        <v>0</v>
      </c>
      <c r="G155" s="67">
        <f t="shared" si="5"/>
        <v>1</v>
      </c>
      <c r="H155" s="67">
        <f t="shared" si="6"/>
        <v>1</v>
      </c>
      <c r="I155" s="67">
        <f t="shared" si="7"/>
        <v>1</v>
      </c>
      <c r="J155" s="67">
        <f t="shared" si="8"/>
        <v>0</v>
      </c>
    </row>
    <row r="156" spans="1:10" x14ac:dyDescent="0.25">
      <c r="A156" s="64" t="s">
        <v>180</v>
      </c>
      <c r="B156" s="69" t="e">
        <f>VLOOKUP(A156,$A$45:$P$70,15,0)</f>
        <v>#N/A</v>
      </c>
      <c r="C156" s="67" t="e">
        <f t="shared" si="1"/>
        <v>#N/A</v>
      </c>
      <c r="D156" s="67" t="e">
        <f t="shared" si="2"/>
        <v>#N/A</v>
      </c>
      <c r="E156" s="67" t="e">
        <f t="shared" si="3"/>
        <v>#N/A</v>
      </c>
      <c r="F156" s="67" t="e">
        <f t="shared" si="4"/>
        <v>#N/A</v>
      </c>
      <c r="G156" s="67" t="e">
        <f t="shared" si="5"/>
        <v>#N/A</v>
      </c>
      <c r="H156" s="73" t="e">
        <f t="shared" si="6"/>
        <v>#N/A</v>
      </c>
      <c r="I156" s="67" t="e">
        <f t="shared" si="7"/>
        <v>#N/A</v>
      </c>
      <c r="J156" s="67" t="e">
        <f t="shared" si="8"/>
        <v>#N/A</v>
      </c>
    </row>
    <row r="157" spans="1:10" x14ac:dyDescent="0.25">
      <c r="A157" s="64" t="s">
        <v>140</v>
      </c>
      <c r="B157" s="69">
        <f>VLOOKUP(A157,$A$45:$P$70,15,0)</f>
        <v>4293</v>
      </c>
      <c r="C157" s="67">
        <f t="shared" si="1"/>
        <v>1</v>
      </c>
      <c r="D157" s="67">
        <f t="shared" si="2"/>
        <v>1</v>
      </c>
      <c r="E157" s="67">
        <f t="shared" si="3"/>
        <v>1</v>
      </c>
      <c r="F157" s="67">
        <f t="shared" si="4"/>
        <v>0</v>
      </c>
      <c r="G157" s="67">
        <f t="shared" si="5"/>
        <v>1</v>
      </c>
      <c r="H157" s="67">
        <f t="shared" si="6"/>
        <v>0</v>
      </c>
      <c r="I157" s="67">
        <f t="shared" si="7"/>
        <v>0</v>
      </c>
      <c r="J157" s="67">
        <f t="shared" si="8"/>
        <v>0</v>
      </c>
    </row>
    <row r="158" spans="1:10" x14ac:dyDescent="0.25">
      <c r="A158" s="64" t="s">
        <v>121</v>
      </c>
      <c r="B158" s="69">
        <f>VLOOKUP(A158,$A$45:$P$70,15,0)</f>
        <v>4111</v>
      </c>
      <c r="C158" s="67">
        <f t="shared" si="1"/>
        <v>1</v>
      </c>
      <c r="D158" s="67">
        <f t="shared" si="2"/>
        <v>0</v>
      </c>
      <c r="E158" s="67">
        <f t="shared" si="3"/>
        <v>0</v>
      </c>
      <c r="F158" s="67">
        <f t="shared" si="4"/>
        <v>0</v>
      </c>
      <c r="G158" s="67">
        <f t="shared" si="5"/>
        <v>1</v>
      </c>
      <c r="H158" s="67">
        <f t="shared" si="6"/>
        <v>1</v>
      </c>
      <c r="I158" s="67">
        <f t="shared" si="7"/>
        <v>1</v>
      </c>
      <c r="J158" s="67">
        <f t="shared" si="8"/>
        <v>1</v>
      </c>
    </row>
    <row r="159" spans="1:10" x14ac:dyDescent="0.25">
      <c r="A159" s="64" t="s">
        <v>132</v>
      </c>
      <c r="B159" s="69">
        <f>VLOOKUP(A159,$A$45:$P$70,15,0)</f>
        <v>3628</v>
      </c>
      <c r="C159" s="67">
        <f t="shared" si="1"/>
        <v>1</v>
      </c>
      <c r="D159" s="67">
        <f t="shared" si="2"/>
        <v>1</v>
      </c>
      <c r="E159" s="67">
        <f t="shared" si="3"/>
        <v>1</v>
      </c>
      <c r="F159" s="67">
        <f t="shared" si="4"/>
        <v>0</v>
      </c>
      <c r="G159" s="67">
        <f t="shared" si="5"/>
        <v>0</v>
      </c>
      <c r="H159" s="67">
        <f t="shared" si="6"/>
        <v>0</v>
      </c>
      <c r="I159" s="67">
        <f t="shared" si="7"/>
        <v>0</v>
      </c>
      <c r="J159" s="67">
        <f t="shared" si="8"/>
        <v>0</v>
      </c>
    </row>
    <row r="160" spans="1:10" x14ac:dyDescent="0.25">
      <c r="A160" s="64" t="s">
        <v>144</v>
      </c>
      <c r="B160" s="69">
        <f>VLOOKUP(A160,$A$45:$P$70,15,0)</f>
        <v>3034</v>
      </c>
      <c r="C160" s="67">
        <f t="shared" si="1"/>
        <v>0</v>
      </c>
      <c r="D160" s="73">
        <f t="shared" si="2"/>
        <v>1</v>
      </c>
      <c r="E160" s="67">
        <f t="shared" si="3"/>
        <v>1</v>
      </c>
      <c r="F160" s="67">
        <f t="shared" si="4"/>
        <v>0</v>
      </c>
      <c r="G160" s="67">
        <f t="shared" si="5"/>
        <v>0</v>
      </c>
      <c r="H160" s="67">
        <f t="shared" si="6"/>
        <v>0</v>
      </c>
      <c r="I160" s="67">
        <f t="shared" si="7"/>
        <v>0</v>
      </c>
      <c r="J160" s="67">
        <f t="shared" si="8"/>
        <v>0</v>
      </c>
    </row>
    <row r="161" spans="1:10" x14ac:dyDescent="0.25">
      <c r="A161" s="64" t="s">
        <v>260</v>
      </c>
      <c r="B161" s="69">
        <f>VLOOKUP(A161,$A$45:$P$70,15,0)</f>
        <v>3937</v>
      </c>
      <c r="C161" s="73">
        <f t="shared" si="1"/>
        <v>1</v>
      </c>
      <c r="D161" s="73">
        <f t="shared" si="2"/>
        <v>1</v>
      </c>
      <c r="E161" s="67">
        <f t="shared" si="3"/>
        <v>1</v>
      </c>
      <c r="F161" s="67">
        <f t="shared" si="4"/>
        <v>0</v>
      </c>
      <c r="G161" s="73">
        <f t="shared" si="5"/>
        <v>1</v>
      </c>
      <c r="H161" s="67">
        <f t="shared" si="6"/>
        <v>0</v>
      </c>
      <c r="I161" s="67">
        <f t="shared" si="7"/>
        <v>0</v>
      </c>
      <c r="J161" s="73">
        <f t="shared" si="8"/>
        <v>1</v>
      </c>
    </row>
    <row r="162" spans="1:10" x14ac:dyDescent="0.25">
      <c r="A162" s="64" t="s">
        <v>122</v>
      </c>
      <c r="B162" s="69">
        <f>VLOOKUP(A162,$A$45:$P$70,15,0)</f>
        <v>2313</v>
      </c>
      <c r="C162" s="67">
        <f t="shared" si="1"/>
        <v>0</v>
      </c>
      <c r="D162" s="67">
        <f t="shared" si="2"/>
        <v>1</v>
      </c>
      <c r="E162" s="67">
        <f t="shared" si="3"/>
        <v>1</v>
      </c>
      <c r="F162" s="67">
        <f t="shared" si="4"/>
        <v>0</v>
      </c>
      <c r="G162" s="67">
        <f t="shared" si="5"/>
        <v>0</v>
      </c>
      <c r="H162" s="67">
        <f t="shared" si="6"/>
        <v>0</v>
      </c>
      <c r="I162" s="67">
        <f t="shared" si="7"/>
        <v>0</v>
      </c>
      <c r="J162" s="67">
        <f t="shared" si="8"/>
        <v>0</v>
      </c>
    </row>
    <row r="163" spans="1:10" x14ac:dyDescent="0.25">
      <c r="A163" s="64" t="s">
        <v>112</v>
      </c>
      <c r="B163" s="69">
        <f>VLOOKUP(A163,$A$45:$P$70,15,0)</f>
        <v>1699</v>
      </c>
      <c r="C163" s="67">
        <f t="shared" si="1"/>
        <v>1</v>
      </c>
      <c r="D163" s="67">
        <f t="shared" si="2"/>
        <v>1</v>
      </c>
      <c r="E163" s="67">
        <f t="shared" si="3"/>
        <v>0</v>
      </c>
      <c r="F163" s="67">
        <f t="shared" si="4"/>
        <v>1</v>
      </c>
      <c r="G163" s="67">
        <f t="shared" si="5"/>
        <v>1</v>
      </c>
      <c r="H163" s="67">
        <f t="shared" si="6"/>
        <v>0</v>
      </c>
      <c r="I163" s="67">
        <f t="shared" si="7"/>
        <v>0</v>
      </c>
      <c r="J163" s="67">
        <f t="shared" si="8"/>
        <v>0</v>
      </c>
    </row>
    <row r="164" spans="1:10" x14ac:dyDescent="0.25">
      <c r="A164" s="64" t="s">
        <v>148</v>
      </c>
      <c r="B164" s="69">
        <f>VLOOKUP(A164,$A$45:$P$70,15,0)</f>
        <v>1382</v>
      </c>
      <c r="C164" s="67">
        <f t="shared" si="1"/>
        <v>0</v>
      </c>
      <c r="D164" s="67">
        <f t="shared" si="2"/>
        <v>0</v>
      </c>
      <c r="E164" s="67">
        <f t="shared" si="3"/>
        <v>1</v>
      </c>
      <c r="F164" s="67">
        <f t="shared" si="4"/>
        <v>0</v>
      </c>
      <c r="G164" s="67">
        <f t="shared" si="5"/>
        <v>0</v>
      </c>
      <c r="H164" s="67">
        <f t="shared" si="6"/>
        <v>0</v>
      </c>
      <c r="I164" s="67">
        <f t="shared" si="7"/>
        <v>0</v>
      </c>
      <c r="J164" s="67">
        <f t="shared" si="8"/>
        <v>0</v>
      </c>
    </row>
    <row r="165" spans="1:10" x14ac:dyDescent="0.25">
      <c r="A165" s="64" t="s">
        <v>110</v>
      </c>
      <c r="B165" s="69">
        <f>VLOOKUP(A165,$A$45:$P$70,15,0)</f>
        <v>1379</v>
      </c>
      <c r="C165" s="67">
        <f t="shared" si="1"/>
        <v>1</v>
      </c>
      <c r="D165" s="67">
        <f t="shared" si="2"/>
        <v>0</v>
      </c>
      <c r="E165" s="67">
        <f t="shared" si="3"/>
        <v>1</v>
      </c>
      <c r="F165" s="67">
        <f t="shared" si="4"/>
        <v>0</v>
      </c>
      <c r="G165" s="67">
        <f t="shared" si="5"/>
        <v>1</v>
      </c>
      <c r="H165" s="67">
        <f t="shared" si="6"/>
        <v>1</v>
      </c>
      <c r="I165" s="67">
        <f t="shared" si="7"/>
        <v>1</v>
      </c>
      <c r="J165" s="67">
        <f t="shared" si="8"/>
        <v>0</v>
      </c>
    </row>
    <row r="166" spans="1:10" x14ac:dyDescent="0.25">
      <c r="A166" s="64" t="s">
        <v>212</v>
      </c>
      <c r="B166" s="69">
        <f>VLOOKUP(A166,$A$45:$P$70,15,0)</f>
        <v>1227</v>
      </c>
      <c r="C166" s="67">
        <f t="shared" si="1"/>
        <v>1</v>
      </c>
      <c r="D166" s="67">
        <f t="shared" si="2"/>
        <v>1</v>
      </c>
      <c r="E166" s="67">
        <f t="shared" si="3"/>
        <v>0</v>
      </c>
      <c r="F166" s="67">
        <f t="shared" si="4"/>
        <v>0</v>
      </c>
      <c r="G166" s="67">
        <f t="shared" si="5"/>
        <v>0</v>
      </c>
      <c r="H166" s="67">
        <f t="shared" si="6"/>
        <v>0</v>
      </c>
      <c r="I166" s="67">
        <f t="shared" si="7"/>
        <v>0</v>
      </c>
      <c r="J166" s="67">
        <f t="shared" si="8"/>
        <v>0</v>
      </c>
    </row>
    <row r="167" spans="1:10" x14ac:dyDescent="0.25">
      <c r="A167" s="64" t="s">
        <v>185</v>
      </c>
      <c r="B167" s="69">
        <f>VLOOKUP(A167,$A$45:$P$70,15,0)</f>
        <v>888</v>
      </c>
      <c r="C167" s="67">
        <f t="shared" si="1"/>
        <v>1</v>
      </c>
      <c r="D167" s="67">
        <f t="shared" si="2"/>
        <v>1</v>
      </c>
      <c r="E167" s="67">
        <f t="shared" si="3"/>
        <v>1</v>
      </c>
      <c r="F167" s="67">
        <f t="shared" si="4"/>
        <v>0</v>
      </c>
      <c r="G167" s="67">
        <f t="shared" si="5"/>
        <v>0</v>
      </c>
      <c r="H167" s="67">
        <f t="shared" si="6"/>
        <v>0</v>
      </c>
      <c r="I167" s="67">
        <f t="shared" si="7"/>
        <v>0</v>
      </c>
      <c r="J167" s="67">
        <f t="shared" si="8"/>
        <v>0</v>
      </c>
    </row>
    <row r="168" spans="1:10" x14ac:dyDescent="0.25">
      <c r="A168" s="70" t="s">
        <v>316</v>
      </c>
      <c r="B168" s="71">
        <f>COUNT(B148:B167)</f>
        <v>19</v>
      </c>
      <c r="C168" s="72" t="e">
        <f>SUM(C148:C167)</f>
        <v>#N/A</v>
      </c>
      <c r="D168" s="72" t="e">
        <f t="shared" ref="D168:J168" si="9">SUM(D148:D167)</f>
        <v>#N/A</v>
      </c>
      <c r="E168" s="72" t="e">
        <f t="shared" si="9"/>
        <v>#N/A</v>
      </c>
      <c r="F168" s="72" t="e">
        <f t="shared" si="9"/>
        <v>#N/A</v>
      </c>
      <c r="G168" s="72" t="e">
        <f t="shared" si="9"/>
        <v>#N/A</v>
      </c>
      <c r="H168" s="72" t="e">
        <f t="shared" si="9"/>
        <v>#N/A</v>
      </c>
      <c r="I168" s="72" t="e">
        <f t="shared" si="9"/>
        <v>#N/A</v>
      </c>
      <c r="J168" s="72" t="e">
        <f t="shared" si="9"/>
        <v>#N/A</v>
      </c>
    </row>
  </sheetData>
  <autoFilter ref="A44:O88" xr:uid="{C80E18DA-C538-4997-836F-C3E1DA1F8C64}"/>
  <pageMargins left="0.7" right="0.7" top="0.75" bottom="0.75" header="0.3" footer="0.3"/>
  <pageSetup paperSize="9" orientation="portrait" horizontalDpi="4294967293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Points</vt:lpstr>
      <vt:lpstr>All Results</vt:lpstr>
      <vt:lpstr>Track Summary</vt:lpstr>
      <vt:lpstr>Field Summary</vt:lpstr>
      <vt:lpstr>Points by Event</vt:lpstr>
      <vt:lpstr>'Field Summary'!Print_Area</vt:lpstr>
      <vt:lpstr>'Track Summary'!Print_Area</vt:lpstr>
      <vt:lpstr>'Field Summary'!Print_Titles</vt:lpstr>
      <vt:lpstr>'Track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vjaga</dc:creator>
  <cp:lastModifiedBy>vjaga</cp:lastModifiedBy>
  <cp:lastPrinted>2020-01-16T13:00:12Z</cp:lastPrinted>
  <dcterms:created xsi:type="dcterms:W3CDTF">2019-12-10T12:12:49Z</dcterms:created>
  <dcterms:modified xsi:type="dcterms:W3CDTF">2020-02-25T12:11:54Z</dcterms:modified>
</cp:coreProperties>
</file>